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Gts\c\Мои документы\Жидкова\БЮДЖЕТ 2022\В СОВЕТ\КНИГА 4\"/>
    </mc:Choice>
  </mc:AlternateContent>
  <xr:revisionPtr revIDLastSave="0" documentId="13_ncr:1_{00686B89-D6C1-437B-9266-28792A2C0C73}" xr6:coauthVersionLast="43" xr6:coauthVersionMax="43" xr10:uidLastSave="{00000000-0000-0000-0000-000000000000}"/>
  <bookViews>
    <workbookView xWindow="-118" yWindow="-118" windowWidth="25370" windowHeight="13785" firstSheet="2" activeTab="2" xr2:uid="{00000000-000D-0000-FFFF-FFFF00000000}"/>
  </bookViews>
  <sheets>
    <sheet name="форма" sheetId="4" state="hidden" r:id="rId1"/>
    <sheet name="форма (2)" sheetId="6" state="hidden" r:id="rId2"/>
    <sheet name="форма (3)" sheetId="7" r:id="rId3"/>
    <sheet name="Лист1" sheetId="3" r:id="rId4"/>
  </sheets>
  <definedNames>
    <definedName name="_xlnm._FilterDatabase" localSheetId="0" hidden="1">форма!$A$14:$Q$14</definedName>
    <definedName name="_xlnm._FilterDatabase" localSheetId="1" hidden="1">'форма (2)'!$A$14:$Q$14</definedName>
    <definedName name="_xlnm._FilterDatabase" localSheetId="2" hidden="1">'форма (3)'!$A$25:$Q$25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6" i="7" l="1"/>
  <c r="I86" i="7"/>
  <c r="J86" i="7"/>
  <c r="H87" i="7"/>
  <c r="I87" i="7"/>
  <c r="J87" i="7"/>
  <c r="J85" i="7" l="1"/>
  <c r="I85" i="7"/>
  <c r="H85" i="7"/>
  <c r="G304" i="7"/>
  <c r="J300" i="7"/>
  <c r="J299" i="7" s="1"/>
  <c r="I300" i="7"/>
  <c r="H300" i="7"/>
  <c r="G300" i="7"/>
  <c r="F300" i="7"/>
  <c r="F299" i="7" s="1"/>
  <c r="I299" i="7"/>
  <c r="H299" i="7"/>
  <c r="G299" i="7"/>
  <c r="J285" i="7"/>
  <c r="I285" i="7"/>
  <c r="I304" i="7" s="1"/>
  <c r="G285" i="7"/>
  <c r="F285" i="7"/>
  <c r="F304" i="7" s="1"/>
  <c r="J284" i="7"/>
  <c r="I284" i="7"/>
  <c r="I283" i="7" s="1"/>
  <c r="H284" i="7"/>
  <c r="H303" i="7" s="1"/>
  <c r="F284" i="7"/>
  <c r="F283" i="7" s="1"/>
  <c r="J283" i="7"/>
  <c r="H285" i="7"/>
  <c r="H304" i="7" s="1"/>
  <c r="G120" i="7"/>
  <c r="G284" i="7" s="1"/>
  <c r="G283" i="7" s="1"/>
  <c r="J304" i="7"/>
  <c r="F87" i="7"/>
  <c r="I303" i="7"/>
  <c r="G86" i="7"/>
  <c r="F86" i="7"/>
  <c r="F85" i="7"/>
  <c r="G78" i="7"/>
  <c r="G71" i="7"/>
  <c r="G43" i="7"/>
  <c r="F369" i="6"/>
  <c r="G369" i="6"/>
  <c r="H369" i="6"/>
  <c r="H376" i="6" s="1"/>
  <c r="I369" i="6"/>
  <c r="J369" i="6"/>
  <c r="F370" i="6"/>
  <c r="G370" i="6"/>
  <c r="H370" i="6"/>
  <c r="I370" i="6"/>
  <c r="J370" i="6"/>
  <c r="F371" i="6"/>
  <c r="G371" i="6"/>
  <c r="H371" i="6"/>
  <c r="I371" i="6"/>
  <c r="J371" i="6"/>
  <c r="F372" i="6"/>
  <c r="G372" i="6"/>
  <c r="H372" i="6"/>
  <c r="I372" i="6"/>
  <c r="I376" i="6" s="1"/>
  <c r="J372" i="6"/>
  <c r="F373" i="6"/>
  <c r="G373" i="6"/>
  <c r="H373" i="6"/>
  <c r="I373" i="6"/>
  <c r="J373" i="6"/>
  <c r="F374" i="6"/>
  <c r="G374" i="6"/>
  <c r="H374" i="6"/>
  <c r="I374" i="6"/>
  <c r="J374" i="6"/>
  <c r="J368" i="6"/>
  <c r="J376" i="6" s="1"/>
  <c r="I368" i="6"/>
  <c r="H368" i="6"/>
  <c r="G368" i="6"/>
  <c r="F368" i="6"/>
  <c r="F376" i="6" s="1"/>
  <c r="F375" i="6" s="1"/>
  <c r="F100" i="6"/>
  <c r="G100" i="6"/>
  <c r="H100" i="6"/>
  <c r="I100" i="6"/>
  <c r="J100" i="6"/>
  <c r="F101" i="6"/>
  <c r="G101" i="6"/>
  <c r="H101" i="6"/>
  <c r="I101" i="6"/>
  <c r="J101" i="6"/>
  <c r="F102" i="6"/>
  <c r="G102" i="6"/>
  <c r="H102" i="6"/>
  <c r="I102" i="6"/>
  <c r="J102" i="6"/>
  <c r="F103" i="6"/>
  <c r="G103" i="6"/>
  <c r="H103" i="6"/>
  <c r="I103" i="6"/>
  <c r="J103" i="6"/>
  <c r="F104" i="6"/>
  <c r="G104" i="6"/>
  <c r="H104" i="6"/>
  <c r="I104" i="6"/>
  <c r="J104" i="6"/>
  <c r="F105" i="6"/>
  <c r="G105" i="6"/>
  <c r="H105" i="6"/>
  <c r="I105" i="6"/>
  <c r="J105" i="6"/>
  <c r="F106" i="6"/>
  <c r="G106" i="6"/>
  <c r="H106" i="6"/>
  <c r="I106" i="6"/>
  <c r="J106" i="6"/>
  <c r="F107" i="6"/>
  <c r="G107" i="6"/>
  <c r="H107" i="6"/>
  <c r="I107" i="6"/>
  <c r="J107" i="6"/>
  <c r="F108" i="6"/>
  <c r="G108" i="6"/>
  <c r="H108" i="6"/>
  <c r="I108" i="6"/>
  <c r="J108" i="6"/>
  <c r="F109" i="6"/>
  <c r="G109" i="6"/>
  <c r="H109" i="6"/>
  <c r="I109" i="6"/>
  <c r="J109" i="6"/>
  <c r="F110" i="6"/>
  <c r="G110" i="6"/>
  <c r="H110" i="6"/>
  <c r="I110" i="6"/>
  <c r="J110" i="6"/>
  <c r="F111" i="6"/>
  <c r="G111" i="6"/>
  <c r="H111" i="6"/>
  <c r="I111" i="6"/>
  <c r="J111" i="6"/>
  <c r="F112" i="6"/>
  <c r="G112" i="6"/>
  <c r="H112" i="6"/>
  <c r="I112" i="6"/>
  <c r="J112" i="6"/>
  <c r="F113" i="6"/>
  <c r="G113" i="6"/>
  <c r="H113" i="6"/>
  <c r="I113" i="6"/>
  <c r="J113" i="6"/>
  <c r="F114" i="6"/>
  <c r="G114" i="6"/>
  <c r="H114" i="6"/>
  <c r="I114" i="6"/>
  <c r="J114" i="6"/>
  <c r="F115" i="6"/>
  <c r="G115" i="6"/>
  <c r="H115" i="6"/>
  <c r="I115" i="6"/>
  <c r="J115" i="6"/>
  <c r="F116" i="6"/>
  <c r="G116" i="6"/>
  <c r="H116" i="6"/>
  <c r="I116" i="6"/>
  <c r="J116" i="6"/>
  <c r="F117" i="6"/>
  <c r="G117" i="6"/>
  <c r="H117" i="6"/>
  <c r="I117" i="6"/>
  <c r="J117" i="6"/>
  <c r="F118" i="6"/>
  <c r="G118" i="6"/>
  <c r="H118" i="6"/>
  <c r="I118" i="6"/>
  <c r="J118" i="6"/>
  <c r="J366" i="6" s="1"/>
  <c r="J365" i="6" s="1"/>
  <c r="F119" i="6"/>
  <c r="G119" i="6"/>
  <c r="H119" i="6"/>
  <c r="I119" i="6"/>
  <c r="J119" i="6"/>
  <c r="F120" i="6"/>
  <c r="G120" i="6"/>
  <c r="H120" i="6"/>
  <c r="I120" i="6"/>
  <c r="J120" i="6"/>
  <c r="F121" i="6"/>
  <c r="G121" i="6"/>
  <c r="H121" i="6"/>
  <c r="I121" i="6"/>
  <c r="J121" i="6"/>
  <c r="F122" i="6"/>
  <c r="G122" i="6"/>
  <c r="H122" i="6"/>
  <c r="I122" i="6"/>
  <c r="J122" i="6"/>
  <c r="F123" i="6"/>
  <c r="G123" i="6"/>
  <c r="H123" i="6"/>
  <c r="I123" i="6"/>
  <c r="J123" i="6"/>
  <c r="F124" i="6"/>
  <c r="G124" i="6"/>
  <c r="H124" i="6"/>
  <c r="I124" i="6"/>
  <c r="J124" i="6"/>
  <c r="F125" i="6"/>
  <c r="G125" i="6"/>
  <c r="H125" i="6"/>
  <c r="I125" i="6"/>
  <c r="J125" i="6"/>
  <c r="F126" i="6"/>
  <c r="G126" i="6"/>
  <c r="H126" i="6"/>
  <c r="I126" i="6"/>
  <c r="J126" i="6"/>
  <c r="F127" i="6"/>
  <c r="G127" i="6"/>
  <c r="H127" i="6"/>
  <c r="I127" i="6"/>
  <c r="J127" i="6"/>
  <c r="F128" i="6"/>
  <c r="G128" i="6"/>
  <c r="H128" i="6"/>
  <c r="I128" i="6"/>
  <c r="J128" i="6"/>
  <c r="F129" i="6"/>
  <c r="G129" i="6"/>
  <c r="H129" i="6"/>
  <c r="I129" i="6"/>
  <c r="J129" i="6"/>
  <c r="F130" i="6"/>
  <c r="G130" i="6"/>
  <c r="H130" i="6"/>
  <c r="I130" i="6"/>
  <c r="J130" i="6"/>
  <c r="F131" i="6"/>
  <c r="G131" i="6"/>
  <c r="H131" i="6"/>
  <c r="I131" i="6"/>
  <c r="J131" i="6"/>
  <c r="F132" i="6"/>
  <c r="G132" i="6"/>
  <c r="H132" i="6"/>
  <c r="I132" i="6"/>
  <c r="J132" i="6"/>
  <c r="F133" i="6"/>
  <c r="G133" i="6"/>
  <c r="H133" i="6"/>
  <c r="I133" i="6"/>
  <c r="J133" i="6"/>
  <c r="F134" i="6"/>
  <c r="G134" i="6"/>
  <c r="H134" i="6"/>
  <c r="I134" i="6"/>
  <c r="J134" i="6"/>
  <c r="F135" i="6"/>
  <c r="G135" i="6"/>
  <c r="H135" i="6"/>
  <c r="I135" i="6"/>
  <c r="J135" i="6"/>
  <c r="F136" i="6"/>
  <c r="G136" i="6"/>
  <c r="H136" i="6"/>
  <c r="I136" i="6"/>
  <c r="J136" i="6"/>
  <c r="F137" i="6"/>
  <c r="G137" i="6"/>
  <c r="H137" i="6"/>
  <c r="I137" i="6"/>
  <c r="J137" i="6"/>
  <c r="F138" i="6"/>
  <c r="G138" i="6"/>
  <c r="H138" i="6"/>
  <c r="I138" i="6"/>
  <c r="J138" i="6"/>
  <c r="F139" i="6"/>
  <c r="G139" i="6"/>
  <c r="H139" i="6"/>
  <c r="I139" i="6"/>
  <c r="J139" i="6"/>
  <c r="F140" i="6"/>
  <c r="G140" i="6"/>
  <c r="H140" i="6"/>
  <c r="I140" i="6"/>
  <c r="J140" i="6"/>
  <c r="F141" i="6"/>
  <c r="G141" i="6"/>
  <c r="H141" i="6"/>
  <c r="I141" i="6"/>
  <c r="J141" i="6"/>
  <c r="F142" i="6"/>
  <c r="G142" i="6"/>
  <c r="H142" i="6"/>
  <c r="I142" i="6"/>
  <c r="J142" i="6"/>
  <c r="F143" i="6"/>
  <c r="G143" i="6"/>
  <c r="H143" i="6"/>
  <c r="I143" i="6"/>
  <c r="J143" i="6"/>
  <c r="F144" i="6"/>
  <c r="G144" i="6"/>
  <c r="H144" i="6"/>
  <c r="I144" i="6"/>
  <c r="J144" i="6"/>
  <c r="F145" i="6"/>
  <c r="G145" i="6"/>
  <c r="H145" i="6"/>
  <c r="I145" i="6"/>
  <c r="J145" i="6"/>
  <c r="F146" i="6"/>
  <c r="G146" i="6"/>
  <c r="H146" i="6"/>
  <c r="I146" i="6"/>
  <c r="J146" i="6"/>
  <c r="F147" i="6"/>
  <c r="G147" i="6"/>
  <c r="H147" i="6"/>
  <c r="I147" i="6"/>
  <c r="J147" i="6"/>
  <c r="F148" i="6"/>
  <c r="G148" i="6"/>
  <c r="H148" i="6"/>
  <c r="I148" i="6"/>
  <c r="J148" i="6"/>
  <c r="F149" i="6"/>
  <c r="G149" i="6"/>
  <c r="H149" i="6"/>
  <c r="I149" i="6"/>
  <c r="J149" i="6"/>
  <c r="F150" i="6"/>
  <c r="G150" i="6"/>
  <c r="H150" i="6"/>
  <c r="I150" i="6"/>
  <c r="J150" i="6"/>
  <c r="F151" i="6"/>
  <c r="G151" i="6"/>
  <c r="H151" i="6"/>
  <c r="I151" i="6"/>
  <c r="J151" i="6"/>
  <c r="F152" i="6"/>
  <c r="G152" i="6"/>
  <c r="H152" i="6"/>
  <c r="I152" i="6"/>
  <c r="J152" i="6"/>
  <c r="F153" i="6"/>
  <c r="G153" i="6"/>
  <c r="H153" i="6"/>
  <c r="I153" i="6"/>
  <c r="J153" i="6"/>
  <c r="F154" i="6"/>
  <c r="G154" i="6"/>
  <c r="H154" i="6"/>
  <c r="I154" i="6"/>
  <c r="J154" i="6"/>
  <c r="F155" i="6"/>
  <c r="G155" i="6"/>
  <c r="H155" i="6"/>
  <c r="I155" i="6"/>
  <c r="J155" i="6"/>
  <c r="F156" i="6"/>
  <c r="G156" i="6"/>
  <c r="H156" i="6"/>
  <c r="I156" i="6"/>
  <c r="J156" i="6"/>
  <c r="F157" i="6"/>
  <c r="G157" i="6"/>
  <c r="H157" i="6"/>
  <c r="I157" i="6"/>
  <c r="J157" i="6"/>
  <c r="F158" i="6"/>
  <c r="G158" i="6"/>
  <c r="H158" i="6"/>
  <c r="I158" i="6"/>
  <c r="J158" i="6"/>
  <c r="F159" i="6"/>
  <c r="G159" i="6"/>
  <c r="H159" i="6"/>
  <c r="I159" i="6"/>
  <c r="J159" i="6"/>
  <c r="F160" i="6"/>
  <c r="G160" i="6"/>
  <c r="H160" i="6"/>
  <c r="I160" i="6"/>
  <c r="J160" i="6"/>
  <c r="F161" i="6"/>
  <c r="G161" i="6"/>
  <c r="H161" i="6"/>
  <c r="I161" i="6"/>
  <c r="J161" i="6"/>
  <c r="F162" i="6"/>
  <c r="G162" i="6"/>
  <c r="H162" i="6"/>
  <c r="I162" i="6"/>
  <c r="J162" i="6"/>
  <c r="F163" i="6"/>
  <c r="G163" i="6"/>
  <c r="H163" i="6"/>
  <c r="I163" i="6"/>
  <c r="J163" i="6"/>
  <c r="F164" i="6"/>
  <c r="G164" i="6"/>
  <c r="H164" i="6"/>
  <c r="I164" i="6"/>
  <c r="J164" i="6"/>
  <c r="F165" i="6"/>
  <c r="G165" i="6"/>
  <c r="H165" i="6"/>
  <c r="I165" i="6"/>
  <c r="J165" i="6"/>
  <c r="F166" i="6"/>
  <c r="G166" i="6"/>
  <c r="H166" i="6"/>
  <c r="I166" i="6"/>
  <c r="J166" i="6"/>
  <c r="F167" i="6"/>
  <c r="G167" i="6"/>
  <c r="H167" i="6"/>
  <c r="I167" i="6"/>
  <c r="J167" i="6"/>
  <c r="F168" i="6"/>
  <c r="G168" i="6"/>
  <c r="H168" i="6"/>
  <c r="I168" i="6"/>
  <c r="J168" i="6"/>
  <c r="F169" i="6"/>
  <c r="G169" i="6"/>
  <c r="H169" i="6"/>
  <c r="I169" i="6"/>
  <c r="J169" i="6"/>
  <c r="F170" i="6"/>
  <c r="G170" i="6"/>
  <c r="H170" i="6"/>
  <c r="I170" i="6"/>
  <c r="J170" i="6"/>
  <c r="F171" i="6"/>
  <c r="G171" i="6"/>
  <c r="H171" i="6"/>
  <c r="I171" i="6"/>
  <c r="J171" i="6"/>
  <c r="F172" i="6"/>
  <c r="G172" i="6"/>
  <c r="H172" i="6"/>
  <c r="I172" i="6"/>
  <c r="J172" i="6"/>
  <c r="F173" i="6"/>
  <c r="G173" i="6"/>
  <c r="H173" i="6"/>
  <c r="I173" i="6"/>
  <c r="J173" i="6"/>
  <c r="F174" i="6"/>
  <c r="G174" i="6"/>
  <c r="H174" i="6"/>
  <c r="I174" i="6"/>
  <c r="J174" i="6"/>
  <c r="F175" i="6"/>
  <c r="G175" i="6"/>
  <c r="H175" i="6"/>
  <c r="I175" i="6"/>
  <c r="J175" i="6"/>
  <c r="F176" i="6"/>
  <c r="G176" i="6"/>
  <c r="H176" i="6"/>
  <c r="I176" i="6"/>
  <c r="J176" i="6"/>
  <c r="F177" i="6"/>
  <c r="G177" i="6"/>
  <c r="H177" i="6"/>
  <c r="I177" i="6"/>
  <c r="J177" i="6"/>
  <c r="F178" i="6"/>
  <c r="G178" i="6"/>
  <c r="H178" i="6"/>
  <c r="I178" i="6"/>
  <c r="J178" i="6"/>
  <c r="F179" i="6"/>
  <c r="G179" i="6"/>
  <c r="H179" i="6"/>
  <c r="I179" i="6"/>
  <c r="J179" i="6"/>
  <c r="F180" i="6"/>
  <c r="G180" i="6"/>
  <c r="H180" i="6"/>
  <c r="I180" i="6"/>
  <c r="J180" i="6"/>
  <c r="F181" i="6"/>
  <c r="G181" i="6"/>
  <c r="H181" i="6"/>
  <c r="I181" i="6"/>
  <c r="J181" i="6"/>
  <c r="F182" i="6"/>
  <c r="G182" i="6"/>
  <c r="H182" i="6"/>
  <c r="I182" i="6"/>
  <c r="J182" i="6"/>
  <c r="F183" i="6"/>
  <c r="G183" i="6"/>
  <c r="H183" i="6"/>
  <c r="I183" i="6"/>
  <c r="J183" i="6"/>
  <c r="F184" i="6"/>
  <c r="G184" i="6"/>
  <c r="H184" i="6"/>
  <c r="I184" i="6"/>
  <c r="J184" i="6"/>
  <c r="F185" i="6"/>
  <c r="G185" i="6"/>
  <c r="H185" i="6"/>
  <c r="I185" i="6"/>
  <c r="J185" i="6"/>
  <c r="F186" i="6"/>
  <c r="G186" i="6"/>
  <c r="H186" i="6"/>
  <c r="I186" i="6"/>
  <c r="J186" i="6"/>
  <c r="F187" i="6"/>
  <c r="G187" i="6"/>
  <c r="H187" i="6"/>
  <c r="I187" i="6"/>
  <c r="J187" i="6"/>
  <c r="F188" i="6"/>
  <c r="G188" i="6"/>
  <c r="H188" i="6"/>
  <c r="I188" i="6"/>
  <c r="J188" i="6"/>
  <c r="F189" i="6"/>
  <c r="G189" i="6"/>
  <c r="H189" i="6"/>
  <c r="I189" i="6"/>
  <c r="J189" i="6"/>
  <c r="F190" i="6"/>
  <c r="G190" i="6"/>
  <c r="H190" i="6"/>
  <c r="I190" i="6"/>
  <c r="J190" i="6"/>
  <c r="F191" i="6"/>
  <c r="G191" i="6"/>
  <c r="H191" i="6"/>
  <c r="I191" i="6"/>
  <c r="J191" i="6"/>
  <c r="F192" i="6"/>
  <c r="G192" i="6"/>
  <c r="H192" i="6"/>
  <c r="I192" i="6"/>
  <c r="J192" i="6"/>
  <c r="F193" i="6"/>
  <c r="G193" i="6"/>
  <c r="H193" i="6"/>
  <c r="I193" i="6"/>
  <c r="J193" i="6"/>
  <c r="F194" i="6"/>
  <c r="G194" i="6"/>
  <c r="H194" i="6"/>
  <c r="I194" i="6"/>
  <c r="J194" i="6"/>
  <c r="F195" i="6"/>
  <c r="G195" i="6"/>
  <c r="H195" i="6"/>
  <c r="I195" i="6"/>
  <c r="J195" i="6"/>
  <c r="F196" i="6"/>
  <c r="G196" i="6"/>
  <c r="H196" i="6"/>
  <c r="I196" i="6"/>
  <c r="J196" i="6"/>
  <c r="F197" i="6"/>
  <c r="G197" i="6"/>
  <c r="H197" i="6"/>
  <c r="I197" i="6"/>
  <c r="J197" i="6"/>
  <c r="F198" i="6"/>
  <c r="G198" i="6"/>
  <c r="H198" i="6"/>
  <c r="I198" i="6"/>
  <c r="J198" i="6"/>
  <c r="F199" i="6"/>
  <c r="G199" i="6"/>
  <c r="H199" i="6"/>
  <c r="I199" i="6"/>
  <c r="J199" i="6"/>
  <c r="F200" i="6"/>
  <c r="G200" i="6"/>
  <c r="H200" i="6"/>
  <c r="I200" i="6"/>
  <c r="J200" i="6"/>
  <c r="F201" i="6"/>
  <c r="G201" i="6"/>
  <c r="H201" i="6"/>
  <c r="I201" i="6"/>
  <c r="J201" i="6"/>
  <c r="F202" i="6"/>
  <c r="G202" i="6"/>
  <c r="H202" i="6"/>
  <c r="I202" i="6"/>
  <c r="J202" i="6"/>
  <c r="F203" i="6"/>
  <c r="G203" i="6"/>
  <c r="H203" i="6"/>
  <c r="I203" i="6"/>
  <c r="J203" i="6"/>
  <c r="F204" i="6"/>
  <c r="G204" i="6"/>
  <c r="H204" i="6"/>
  <c r="I204" i="6"/>
  <c r="J204" i="6"/>
  <c r="F205" i="6"/>
  <c r="G205" i="6"/>
  <c r="H205" i="6"/>
  <c r="I205" i="6"/>
  <c r="J205" i="6"/>
  <c r="F206" i="6"/>
  <c r="G206" i="6"/>
  <c r="H206" i="6"/>
  <c r="I206" i="6"/>
  <c r="J206" i="6"/>
  <c r="F207" i="6"/>
  <c r="G207" i="6"/>
  <c r="H207" i="6"/>
  <c r="I207" i="6"/>
  <c r="J207" i="6"/>
  <c r="F208" i="6"/>
  <c r="G208" i="6"/>
  <c r="H208" i="6"/>
  <c r="I208" i="6"/>
  <c r="J208" i="6"/>
  <c r="F209" i="6"/>
  <c r="G209" i="6"/>
  <c r="H209" i="6"/>
  <c r="I209" i="6"/>
  <c r="J209" i="6"/>
  <c r="F210" i="6"/>
  <c r="G210" i="6"/>
  <c r="H210" i="6"/>
  <c r="I210" i="6"/>
  <c r="J210" i="6"/>
  <c r="F211" i="6"/>
  <c r="G211" i="6"/>
  <c r="H211" i="6"/>
  <c r="I211" i="6"/>
  <c r="J211" i="6"/>
  <c r="F212" i="6"/>
  <c r="G212" i="6"/>
  <c r="H212" i="6"/>
  <c r="I212" i="6"/>
  <c r="J212" i="6"/>
  <c r="F213" i="6"/>
  <c r="G213" i="6"/>
  <c r="H213" i="6"/>
  <c r="I213" i="6"/>
  <c r="J213" i="6"/>
  <c r="F214" i="6"/>
  <c r="G214" i="6"/>
  <c r="H214" i="6"/>
  <c r="I214" i="6"/>
  <c r="J214" i="6"/>
  <c r="F215" i="6"/>
  <c r="G215" i="6"/>
  <c r="H215" i="6"/>
  <c r="I215" i="6"/>
  <c r="J215" i="6"/>
  <c r="F216" i="6"/>
  <c r="G216" i="6"/>
  <c r="H216" i="6"/>
  <c r="I216" i="6"/>
  <c r="J216" i="6"/>
  <c r="F217" i="6"/>
  <c r="G217" i="6"/>
  <c r="H217" i="6"/>
  <c r="I217" i="6"/>
  <c r="J217" i="6"/>
  <c r="F218" i="6"/>
  <c r="G218" i="6"/>
  <c r="H218" i="6"/>
  <c r="I218" i="6"/>
  <c r="J218" i="6"/>
  <c r="F219" i="6"/>
  <c r="G219" i="6"/>
  <c r="H219" i="6"/>
  <c r="I219" i="6"/>
  <c r="J219" i="6"/>
  <c r="F220" i="6"/>
  <c r="G220" i="6"/>
  <c r="H220" i="6"/>
  <c r="I220" i="6"/>
  <c r="J220" i="6"/>
  <c r="F221" i="6"/>
  <c r="G221" i="6"/>
  <c r="H221" i="6"/>
  <c r="I221" i="6"/>
  <c r="J221" i="6"/>
  <c r="F222" i="6"/>
  <c r="G222" i="6"/>
  <c r="H222" i="6"/>
  <c r="I222" i="6"/>
  <c r="J222" i="6"/>
  <c r="F223" i="6"/>
  <c r="G223" i="6"/>
  <c r="H223" i="6"/>
  <c r="I223" i="6"/>
  <c r="J223" i="6"/>
  <c r="F224" i="6"/>
  <c r="G224" i="6"/>
  <c r="H224" i="6"/>
  <c r="I224" i="6"/>
  <c r="J224" i="6"/>
  <c r="F225" i="6"/>
  <c r="G225" i="6"/>
  <c r="H225" i="6"/>
  <c r="I225" i="6"/>
  <c r="J225" i="6"/>
  <c r="F226" i="6"/>
  <c r="G226" i="6"/>
  <c r="H226" i="6"/>
  <c r="I226" i="6"/>
  <c r="J226" i="6"/>
  <c r="F227" i="6"/>
  <c r="G227" i="6"/>
  <c r="H227" i="6"/>
  <c r="I227" i="6"/>
  <c r="J227" i="6"/>
  <c r="F228" i="6"/>
  <c r="G228" i="6"/>
  <c r="H228" i="6"/>
  <c r="I228" i="6"/>
  <c r="J228" i="6"/>
  <c r="F229" i="6"/>
  <c r="G229" i="6"/>
  <c r="H229" i="6"/>
  <c r="I229" i="6"/>
  <c r="J229" i="6"/>
  <c r="F230" i="6"/>
  <c r="G230" i="6"/>
  <c r="H230" i="6"/>
  <c r="I230" i="6"/>
  <c r="J230" i="6"/>
  <c r="F231" i="6"/>
  <c r="G231" i="6"/>
  <c r="H231" i="6"/>
  <c r="I231" i="6"/>
  <c r="J231" i="6"/>
  <c r="F232" i="6"/>
  <c r="G232" i="6"/>
  <c r="H232" i="6"/>
  <c r="I232" i="6"/>
  <c r="J232" i="6"/>
  <c r="F233" i="6"/>
  <c r="G233" i="6"/>
  <c r="H233" i="6"/>
  <c r="I233" i="6"/>
  <c r="J233" i="6"/>
  <c r="F234" i="6"/>
  <c r="G234" i="6"/>
  <c r="H234" i="6"/>
  <c r="I234" i="6"/>
  <c r="J234" i="6"/>
  <c r="F235" i="6"/>
  <c r="G235" i="6"/>
  <c r="H235" i="6"/>
  <c r="I235" i="6"/>
  <c r="J235" i="6"/>
  <c r="F236" i="6"/>
  <c r="G236" i="6"/>
  <c r="H236" i="6"/>
  <c r="I236" i="6"/>
  <c r="J236" i="6"/>
  <c r="F237" i="6"/>
  <c r="G237" i="6"/>
  <c r="H237" i="6"/>
  <c r="I237" i="6"/>
  <c r="J237" i="6"/>
  <c r="F238" i="6"/>
  <c r="G238" i="6"/>
  <c r="H238" i="6"/>
  <c r="I238" i="6"/>
  <c r="J238" i="6"/>
  <c r="F239" i="6"/>
  <c r="H239" i="6"/>
  <c r="I239" i="6"/>
  <c r="J239" i="6"/>
  <c r="F240" i="6"/>
  <c r="G240" i="6"/>
  <c r="H240" i="6"/>
  <c r="I240" i="6"/>
  <c r="J240" i="6"/>
  <c r="F241" i="6"/>
  <c r="G241" i="6"/>
  <c r="H241" i="6"/>
  <c r="I241" i="6"/>
  <c r="J241" i="6"/>
  <c r="F242" i="6"/>
  <c r="G242" i="6"/>
  <c r="H242" i="6"/>
  <c r="I242" i="6"/>
  <c r="J242" i="6"/>
  <c r="F243" i="6"/>
  <c r="G243" i="6"/>
  <c r="H243" i="6"/>
  <c r="I243" i="6"/>
  <c r="J243" i="6"/>
  <c r="F244" i="6"/>
  <c r="G244" i="6"/>
  <c r="H244" i="6"/>
  <c r="I244" i="6"/>
  <c r="J244" i="6"/>
  <c r="F245" i="6"/>
  <c r="G245" i="6"/>
  <c r="H245" i="6"/>
  <c r="I245" i="6"/>
  <c r="J245" i="6"/>
  <c r="F246" i="6"/>
  <c r="G246" i="6"/>
  <c r="H246" i="6"/>
  <c r="I246" i="6"/>
  <c r="J246" i="6"/>
  <c r="F247" i="6"/>
  <c r="G247" i="6"/>
  <c r="H247" i="6"/>
  <c r="I247" i="6"/>
  <c r="J247" i="6"/>
  <c r="F248" i="6"/>
  <c r="G248" i="6"/>
  <c r="H248" i="6"/>
  <c r="I248" i="6"/>
  <c r="J248" i="6"/>
  <c r="F249" i="6"/>
  <c r="G249" i="6"/>
  <c r="H249" i="6"/>
  <c r="I249" i="6"/>
  <c r="J249" i="6"/>
  <c r="F250" i="6"/>
  <c r="G250" i="6"/>
  <c r="H250" i="6"/>
  <c r="I250" i="6"/>
  <c r="J250" i="6"/>
  <c r="F251" i="6"/>
  <c r="G251" i="6"/>
  <c r="H251" i="6"/>
  <c r="I251" i="6"/>
  <c r="J251" i="6"/>
  <c r="F252" i="6"/>
  <c r="G252" i="6"/>
  <c r="H252" i="6"/>
  <c r="I252" i="6"/>
  <c r="J252" i="6"/>
  <c r="F253" i="6"/>
  <c r="G253" i="6"/>
  <c r="H253" i="6"/>
  <c r="I253" i="6"/>
  <c r="J253" i="6"/>
  <c r="F254" i="6"/>
  <c r="G254" i="6"/>
  <c r="H254" i="6"/>
  <c r="I254" i="6"/>
  <c r="J254" i="6"/>
  <c r="F255" i="6"/>
  <c r="G255" i="6"/>
  <c r="H255" i="6"/>
  <c r="I255" i="6"/>
  <c r="J255" i="6"/>
  <c r="F256" i="6"/>
  <c r="G256" i="6"/>
  <c r="H256" i="6"/>
  <c r="I256" i="6"/>
  <c r="J256" i="6"/>
  <c r="F257" i="6"/>
  <c r="G257" i="6"/>
  <c r="H257" i="6"/>
  <c r="I257" i="6"/>
  <c r="J257" i="6"/>
  <c r="F258" i="6"/>
  <c r="G258" i="6"/>
  <c r="H258" i="6"/>
  <c r="I258" i="6"/>
  <c r="J258" i="6"/>
  <c r="F259" i="6"/>
  <c r="G259" i="6"/>
  <c r="H259" i="6"/>
  <c r="I259" i="6"/>
  <c r="J259" i="6"/>
  <c r="F260" i="6"/>
  <c r="G260" i="6"/>
  <c r="H260" i="6"/>
  <c r="I260" i="6"/>
  <c r="J260" i="6"/>
  <c r="F261" i="6"/>
  <c r="G261" i="6"/>
  <c r="H261" i="6"/>
  <c r="I261" i="6"/>
  <c r="J261" i="6"/>
  <c r="F262" i="6"/>
  <c r="G262" i="6"/>
  <c r="H262" i="6"/>
  <c r="I262" i="6"/>
  <c r="J262" i="6"/>
  <c r="F263" i="6"/>
  <c r="G263" i="6"/>
  <c r="H263" i="6"/>
  <c r="I263" i="6"/>
  <c r="J263" i="6"/>
  <c r="F264" i="6"/>
  <c r="G264" i="6"/>
  <c r="H264" i="6"/>
  <c r="I264" i="6"/>
  <c r="J264" i="6"/>
  <c r="F265" i="6"/>
  <c r="G265" i="6"/>
  <c r="H265" i="6"/>
  <c r="I265" i="6"/>
  <c r="J265" i="6"/>
  <c r="F266" i="6"/>
  <c r="G266" i="6"/>
  <c r="H266" i="6"/>
  <c r="I266" i="6"/>
  <c r="J266" i="6"/>
  <c r="F267" i="6"/>
  <c r="G267" i="6"/>
  <c r="H267" i="6"/>
  <c r="I267" i="6"/>
  <c r="J267" i="6"/>
  <c r="F268" i="6"/>
  <c r="G268" i="6"/>
  <c r="H268" i="6"/>
  <c r="I268" i="6"/>
  <c r="J268" i="6"/>
  <c r="F269" i="6"/>
  <c r="G269" i="6"/>
  <c r="H269" i="6"/>
  <c r="I269" i="6"/>
  <c r="J269" i="6"/>
  <c r="F270" i="6"/>
  <c r="G270" i="6"/>
  <c r="H270" i="6"/>
  <c r="I270" i="6"/>
  <c r="J270" i="6"/>
  <c r="F271" i="6"/>
  <c r="G271" i="6"/>
  <c r="H271" i="6"/>
  <c r="I271" i="6"/>
  <c r="J271" i="6"/>
  <c r="F272" i="6"/>
  <c r="G272" i="6"/>
  <c r="H272" i="6"/>
  <c r="I272" i="6"/>
  <c r="J272" i="6"/>
  <c r="F273" i="6"/>
  <c r="G273" i="6"/>
  <c r="H273" i="6"/>
  <c r="I273" i="6"/>
  <c r="J273" i="6"/>
  <c r="F274" i="6"/>
  <c r="G274" i="6"/>
  <c r="H274" i="6"/>
  <c r="I274" i="6"/>
  <c r="J274" i="6"/>
  <c r="F275" i="6"/>
  <c r="G275" i="6"/>
  <c r="H275" i="6"/>
  <c r="I275" i="6"/>
  <c r="J275" i="6"/>
  <c r="F276" i="6"/>
  <c r="G276" i="6"/>
  <c r="H276" i="6"/>
  <c r="I276" i="6"/>
  <c r="J276" i="6"/>
  <c r="F277" i="6"/>
  <c r="G277" i="6"/>
  <c r="H277" i="6"/>
  <c r="I277" i="6"/>
  <c r="J277" i="6"/>
  <c r="F278" i="6"/>
  <c r="G278" i="6"/>
  <c r="H278" i="6"/>
  <c r="I278" i="6"/>
  <c r="J278" i="6"/>
  <c r="F279" i="6"/>
  <c r="G279" i="6"/>
  <c r="H279" i="6"/>
  <c r="I279" i="6"/>
  <c r="J279" i="6"/>
  <c r="F280" i="6"/>
  <c r="G280" i="6"/>
  <c r="H280" i="6"/>
  <c r="I280" i="6"/>
  <c r="J280" i="6"/>
  <c r="F281" i="6"/>
  <c r="G281" i="6"/>
  <c r="H281" i="6"/>
  <c r="I281" i="6"/>
  <c r="J281" i="6"/>
  <c r="F282" i="6"/>
  <c r="G282" i="6"/>
  <c r="H282" i="6"/>
  <c r="I282" i="6"/>
  <c r="J282" i="6"/>
  <c r="F283" i="6"/>
  <c r="G283" i="6"/>
  <c r="H283" i="6"/>
  <c r="I283" i="6"/>
  <c r="J283" i="6"/>
  <c r="F284" i="6"/>
  <c r="G284" i="6"/>
  <c r="H284" i="6"/>
  <c r="I284" i="6"/>
  <c r="J284" i="6"/>
  <c r="F285" i="6"/>
  <c r="G285" i="6"/>
  <c r="H285" i="6"/>
  <c r="I285" i="6"/>
  <c r="J285" i="6"/>
  <c r="F286" i="6"/>
  <c r="G286" i="6"/>
  <c r="H286" i="6"/>
  <c r="I286" i="6"/>
  <c r="J286" i="6"/>
  <c r="F287" i="6"/>
  <c r="G287" i="6"/>
  <c r="H287" i="6"/>
  <c r="I287" i="6"/>
  <c r="J287" i="6"/>
  <c r="F288" i="6"/>
  <c r="G288" i="6"/>
  <c r="H288" i="6"/>
  <c r="I288" i="6"/>
  <c r="J288" i="6"/>
  <c r="F289" i="6"/>
  <c r="G289" i="6"/>
  <c r="H289" i="6"/>
  <c r="I289" i="6"/>
  <c r="J289" i="6"/>
  <c r="F290" i="6"/>
  <c r="G290" i="6"/>
  <c r="H290" i="6"/>
  <c r="I290" i="6"/>
  <c r="J290" i="6"/>
  <c r="F291" i="6"/>
  <c r="G291" i="6"/>
  <c r="H291" i="6"/>
  <c r="I291" i="6"/>
  <c r="J291" i="6"/>
  <c r="F292" i="6"/>
  <c r="G292" i="6"/>
  <c r="H292" i="6"/>
  <c r="I292" i="6"/>
  <c r="J292" i="6"/>
  <c r="F293" i="6"/>
  <c r="G293" i="6"/>
  <c r="H293" i="6"/>
  <c r="I293" i="6"/>
  <c r="J293" i="6"/>
  <c r="F294" i="6"/>
  <c r="G294" i="6"/>
  <c r="H294" i="6"/>
  <c r="I294" i="6"/>
  <c r="J294" i="6"/>
  <c r="F295" i="6"/>
  <c r="G295" i="6"/>
  <c r="H295" i="6"/>
  <c r="I295" i="6"/>
  <c r="J295" i="6"/>
  <c r="F296" i="6"/>
  <c r="G296" i="6"/>
  <c r="H296" i="6"/>
  <c r="I296" i="6"/>
  <c r="J296" i="6"/>
  <c r="F297" i="6"/>
  <c r="G297" i="6"/>
  <c r="H297" i="6"/>
  <c r="I297" i="6"/>
  <c r="J297" i="6"/>
  <c r="F298" i="6"/>
  <c r="G298" i="6"/>
  <c r="H298" i="6"/>
  <c r="I298" i="6"/>
  <c r="J298" i="6"/>
  <c r="F299" i="6"/>
  <c r="G299" i="6"/>
  <c r="H299" i="6"/>
  <c r="I299" i="6"/>
  <c r="J299" i="6"/>
  <c r="F300" i="6"/>
  <c r="G300" i="6"/>
  <c r="H300" i="6"/>
  <c r="I300" i="6"/>
  <c r="J300" i="6"/>
  <c r="F301" i="6"/>
  <c r="G301" i="6"/>
  <c r="H301" i="6"/>
  <c r="I301" i="6"/>
  <c r="J301" i="6"/>
  <c r="F302" i="6"/>
  <c r="G302" i="6"/>
  <c r="H302" i="6"/>
  <c r="I302" i="6"/>
  <c r="J302" i="6"/>
  <c r="F303" i="6"/>
  <c r="G303" i="6"/>
  <c r="H303" i="6"/>
  <c r="I303" i="6"/>
  <c r="J303" i="6"/>
  <c r="F304" i="6"/>
  <c r="G304" i="6"/>
  <c r="H304" i="6"/>
  <c r="I304" i="6"/>
  <c r="J304" i="6"/>
  <c r="F305" i="6"/>
  <c r="G305" i="6"/>
  <c r="H305" i="6"/>
  <c r="I305" i="6"/>
  <c r="J305" i="6"/>
  <c r="F306" i="6"/>
  <c r="G306" i="6"/>
  <c r="H306" i="6"/>
  <c r="I306" i="6"/>
  <c r="J306" i="6"/>
  <c r="F307" i="6"/>
  <c r="G307" i="6"/>
  <c r="H307" i="6"/>
  <c r="I307" i="6"/>
  <c r="J307" i="6"/>
  <c r="F308" i="6"/>
  <c r="G308" i="6"/>
  <c r="H308" i="6"/>
  <c r="I308" i="6"/>
  <c r="J308" i="6"/>
  <c r="F309" i="6"/>
  <c r="G309" i="6"/>
  <c r="H309" i="6"/>
  <c r="I309" i="6"/>
  <c r="J309" i="6"/>
  <c r="F310" i="6"/>
  <c r="G310" i="6"/>
  <c r="H310" i="6"/>
  <c r="I310" i="6"/>
  <c r="J310" i="6"/>
  <c r="F311" i="6"/>
  <c r="G311" i="6"/>
  <c r="H311" i="6"/>
  <c r="I311" i="6"/>
  <c r="J311" i="6"/>
  <c r="F312" i="6"/>
  <c r="G312" i="6"/>
  <c r="H312" i="6"/>
  <c r="I312" i="6"/>
  <c r="J312" i="6"/>
  <c r="F313" i="6"/>
  <c r="G313" i="6"/>
  <c r="H313" i="6"/>
  <c r="I313" i="6"/>
  <c r="J313" i="6"/>
  <c r="F314" i="6"/>
  <c r="G314" i="6"/>
  <c r="H314" i="6"/>
  <c r="I314" i="6"/>
  <c r="J314" i="6"/>
  <c r="F315" i="6"/>
  <c r="G315" i="6"/>
  <c r="H315" i="6"/>
  <c r="I315" i="6"/>
  <c r="J315" i="6"/>
  <c r="F316" i="6"/>
  <c r="G316" i="6"/>
  <c r="H316" i="6"/>
  <c r="I316" i="6"/>
  <c r="J316" i="6"/>
  <c r="F317" i="6"/>
  <c r="G317" i="6"/>
  <c r="H317" i="6"/>
  <c r="I317" i="6"/>
  <c r="J317" i="6"/>
  <c r="F318" i="6"/>
  <c r="G318" i="6"/>
  <c r="H318" i="6"/>
  <c r="I318" i="6"/>
  <c r="J318" i="6"/>
  <c r="F319" i="6"/>
  <c r="G319" i="6"/>
  <c r="H319" i="6"/>
  <c r="I319" i="6"/>
  <c r="J319" i="6"/>
  <c r="F320" i="6"/>
  <c r="G320" i="6"/>
  <c r="H320" i="6"/>
  <c r="I320" i="6"/>
  <c r="J320" i="6"/>
  <c r="F321" i="6"/>
  <c r="G321" i="6"/>
  <c r="H321" i="6"/>
  <c r="I321" i="6"/>
  <c r="J321" i="6"/>
  <c r="F322" i="6"/>
  <c r="G322" i="6"/>
  <c r="H322" i="6"/>
  <c r="I322" i="6"/>
  <c r="J322" i="6"/>
  <c r="F323" i="6"/>
  <c r="G323" i="6"/>
  <c r="H323" i="6"/>
  <c r="I323" i="6"/>
  <c r="J323" i="6"/>
  <c r="F324" i="6"/>
  <c r="G324" i="6"/>
  <c r="H324" i="6"/>
  <c r="I324" i="6"/>
  <c r="J324" i="6"/>
  <c r="F325" i="6"/>
  <c r="G325" i="6"/>
  <c r="H325" i="6"/>
  <c r="I325" i="6"/>
  <c r="J325" i="6"/>
  <c r="F326" i="6"/>
  <c r="G326" i="6"/>
  <c r="H326" i="6"/>
  <c r="I326" i="6"/>
  <c r="J326" i="6"/>
  <c r="F327" i="6"/>
  <c r="G327" i="6"/>
  <c r="H327" i="6"/>
  <c r="I327" i="6"/>
  <c r="J327" i="6"/>
  <c r="F328" i="6"/>
  <c r="G328" i="6"/>
  <c r="H328" i="6"/>
  <c r="I328" i="6"/>
  <c r="J328" i="6"/>
  <c r="F329" i="6"/>
  <c r="G329" i="6"/>
  <c r="H329" i="6"/>
  <c r="I329" i="6"/>
  <c r="J329" i="6"/>
  <c r="F330" i="6"/>
  <c r="G330" i="6"/>
  <c r="H330" i="6"/>
  <c r="I330" i="6"/>
  <c r="J330" i="6"/>
  <c r="F331" i="6"/>
  <c r="G331" i="6"/>
  <c r="H331" i="6"/>
  <c r="I331" i="6"/>
  <c r="J331" i="6"/>
  <c r="F332" i="6"/>
  <c r="G332" i="6"/>
  <c r="H332" i="6"/>
  <c r="I332" i="6"/>
  <c r="J332" i="6"/>
  <c r="F333" i="6"/>
  <c r="G333" i="6"/>
  <c r="H333" i="6"/>
  <c r="I333" i="6"/>
  <c r="J333" i="6"/>
  <c r="F334" i="6"/>
  <c r="G334" i="6"/>
  <c r="H334" i="6"/>
  <c r="I334" i="6"/>
  <c r="J334" i="6"/>
  <c r="F335" i="6"/>
  <c r="G335" i="6"/>
  <c r="H335" i="6"/>
  <c r="I335" i="6"/>
  <c r="J335" i="6"/>
  <c r="F336" i="6"/>
  <c r="G336" i="6"/>
  <c r="H336" i="6"/>
  <c r="I336" i="6"/>
  <c r="J336" i="6"/>
  <c r="F337" i="6"/>
  <c r="G337" i="6"/>
  <c r="H337" i="6"/>
  <c r="I337" i="6"/>
  <c r="J337" i="6"/>
  <c r="F338" i="6"/>
  <c r="G338" i="6"/>
  <c r="H338" i="6"/>
  <c r="I338" i="6"/>
  <c r="J338" i="6"/>
  <c r="F339" i="6"/>
  <c r="G339" i="6"/>
  <c r="H339" i="6"/>
  <c r="I339" i="6"/>
  <c r="J339" i="6"/>
  <c r="F340" i="6"/>
  <c r="G340" i="6"/>
  <c r="H340" i="6"/>
  <c r="I340" i="6"/>
  <c r="J340" i="6"/>
  <c r="F341" i="6"/>
  <c r="G341" i="6"/>
  <c r="H341" i="6"/>
  <c r="I341" i="6"/>
  <c r="J341" i="6"/>
  <c r="F342" i="6"/>
  <c r="G342" i="6"/>
  <c r="H342" i="6"/>
  <c r="I342" i="6"/>
  <c r="J342" i="6"/>
  <c r="F343" i="6"/>
  <c r="G343" i="6"/>
  <c r="H343" i="6"/>
  <c r="I343" i="6"/>
  <c r="J343" i="6"/>
  <c r="F344" i="6"/>
  <c r="G344" i="6"/>
  <c r="H344" i="6"/>
  <c r="I344" i="6"/>
  <c r="J344" i="6"/>
  <c r="F345" i="6"/>
  <c r="G345" i="6"/>
  <c r="H345" i="6"/>
  <c r="I345" i="6"/>
  <c r="J345" i="6"/>
  <c r="F346" i="6"/>
  <c r="G346" i="6"/>
  <c r="H346" i="6"/>
  <c r="I346" i="6"/>
  <c r="J346" i="6"/>
  <c r="F347" i="6"/>
  <c r="G347" i="6"/>
  <c r="H347" i="6"/>
  <c r="I347" i="6"/>
  <c r="J347" i="6"/>
  <c r="F348" i="6"/>
  <c r="G348" i="6"/>
  <c r="H348" i="6"/>
  <c r="I348" i="6"/>
  <c r="J348" i="6"/>
  <c r="F349" i="6"/>
  <c r="G349" i="6"/>
  <c r="H349" i="6"/>
  <c r="I349" i="6"/>
  <c r="J349" i="6"/>
  <c r="F350" i="6"/>
  <c r="G350" i="6"/>
  <c r="H350" i="6"/>
  <c r="I350" i="6"/>
  <c r="J350" i="6"/>
  <c r="F351" i="6"/>
  <c r="G351" i="6"/>
  <c r="H351" i="6"/>
  <c r="I351" i="6"/>
  <c r="J351" i="6"/>
  <c r="F352" i="6"/>
  <c r="G352" i="6"/>
  <c r="H352" i="6"/>
  <c r="I352" i="6"/>
  <c r="J352" i="6"/>
  <c r="F353" i="6"/>
  <c r="G353" i="6"/>
  <c r="H353" i="6"/>
  <c r="I353" i="6"/>
  <c r="J353" i="6"/>
  <c r="F354" i="6"/>
  <c r="G354" i="6"/>
  <c r="H354" i="6"/>
  <c r="I354" i="6"/>
  <c r="J354" i="6"/>
  <c r="F355" i="6"/>
  <c r="G355" i="6"/>
  <c r="H355" i="6"/>
  <c r="I355" i="6"/>
  <c r="J355" i="6"/>
  <c r="F356" i="6"/>
  <c r="G356" i="6"/>
  <c r="H356" i="6"/>
  <c r="I356" i="6"/>
  <c r="J356" i="6"/>
  <c r="F357" i="6"/>
  <c r="G357" i="6"/>
  <c r="H357" i="6"/>
  <c r="I357" i="6"/>
  <c r="J357" i="6"/>
  <c r="F358" i="6"/>
  <c r="G358" i="6"/>
  <c r="H358" i="6"/>
  <c r="I358" i="6"/>
  <c r="J358" i="6"/>
  <c r="F359" i="6"/>
  <c r="G359" i="6"/>
  <c r="H359" i="6"/>
  <c r="I359" i="6"/>
  <c r="J359" i="6"/>
  <c r="F360" i="6"/>
  <c r="G360" i="6"/>
  <c r="H360" i="6"/>
  <c r="I360" i="6"/>
  <c r="J360" i="6"/>
  <c r="F361" i="6"/>
  <c r="G361" i="6"/>
  <c r="H361" i="6"/>
  <c r="I361" i="6"/>
  <c r="J361" i="6"/>
  <c r="F362" i="6"/>
  <c r="G362" i="6"/>
  <c r="H362" i="6"/>
  <c r="I362" i="6"/>
  <c r="J362" i="6"/>
  <c r="F363" i="6"/>
  <c r="H363" i="6"/>
  <c r="I363" i="6"/>
  <c r="J363" i="6"/>
  <c r="F364" i="6"/>
  <c r="G364" i="6"/>
  <c r="H364" i="6"/>
  <c r="I364" i="6"/>
  <c r="J364" i="6"/>
  <c r="J99" i="6"/>
  <c r="I99" i="6"/>
  <c r="H99" i="6"/>
  <c r="G99" i="6"/>
  <c r="F99" i="6"/>
  <c r="F16" i="6"/>
  <c r="G16" i="6"/>
  <c r="H16" i="6"/>
  <c r="I16" i="6"/>
  <c r="J16" i="6"/>
  <c r="F17" i="6"/>
  <c r="G17" i="6"/>
  <c r="H17" i="6"/>
  <c r="I17" i="6"/>
  <c r="J17" i="6"/>
  <c r="F18" i="6"/>
  <c r="G18" i="6"/>
  <c r="G98" i="6" s="1"/>
  <c r="H18" i="6"/>
  <c r="I18" i="6"/>
  <c r="J18" i="6"/>
  <c r="F19" i="6"/>
  <c r="G19" i="6"/>
  <c r="H19" i="6"/>
  <c r="I19" i="6"/>
  <c r="J19" i="6"/>
  <c r="F20" i="6"/>
  <c r="G20" i="6"/>
  <c r="H20" i="6"/>
  <c r="I20" i="6"/>
  <c r="J20" i="6"/>
  <c r="F21" i="6"/>
  <c r="G21" i="6"/>
  <c r="H21" i="6"/>
  <c r="I21" i="6"/>
  <c r="J21" i="6"/>
  <c r="F22" i="6"/>
  <c r="G22" i="6"/>
  <c r="H22" i="6"/>
  <c r="I22" i="6"/>
  <c r="J22" i="6"/>
  <c r="F23" i="6"/>
  <c r="G23" i="6"/>
  <c r="H23" i="6"/>
  <c r="I23" i="6"/>
  <c r="J23" i="6"/>
  <c r="F24" i="6"/>
  <c r="G24" i="6"/>
  <c r="H24" i="6"/>
  <c r="I24" i="6"/>
  <c r="J24" i="6"/>
  <c r="F25" i="6"/>
  <c r="G25" i="6"/>
  <c r="H25" i="6"/>
  <c r="I25" i="6"/>
  <c r="J25" i="6"/>
  <c r="F26" i="6"/>
  <c r="G26" i="6"/>
  <c r="H26" i="6"/>
  <c r="I26" i="6"/>
  <c r="J26" i="6"/>
  <c r="F27" i="6"/>
  <c r="G27" i="6"/>
  <c r="H27" i="6"/>
  <c r="I27" i="6"/>
  <c r="J27" i="6"/>
  <c r="F28" i="6"/>
  <c r="G28" i="6"/>
  <c r="H28" i="6"/>
  <c r="I28" i="6"/>
  <c r="J28" i="6"/>
  <c r="F29" i="6"/>
  <c r="G29" i="6"/>
  <c r="H29" i="6"/>
  <c r="I29" i="6"/>
  <c r="J29" i="6"/>
  <c r="F30" i="6"/>
  <c r="G30" i="6"/>
  <c r="H30" i="6"/>
  <c r="I30" i="6"/>
  <c r="J30" i="6"/>
  <c r="F31" i="6"/>
  <c r="F97" i="6" s="1"/>
  <c r="G31" i="6"/>
  <c r="H31" i="6"/>
  <c r="I31" i="6"/>
  <c r="J31" i="6"/>
  <c r="F32" i="6"/>
  <c r="G32" i="6"/>
  <c r="H32" i="6"/>
  <c r="I32" i="6"/>
  <c r="J32" i="6"/>
  <c r="F33" i="6"/>
  <c r="G33" i="6"/>
  <c r="H33" i="6"/>
  <c r="I33" i="6"/>
  <c r="J33" i="6"/>
  <c r="F34" i="6"/>
  <c r="G34" i="6"/>
  <c r="H34" i="6"/>
  <c r="I34" i="6"/>
  <c r="J34" i="6"/>
  <c r="F35" i="6"/>
  <c r="G35" i="6"/>
  <c r="H35" i="6"/>
  <c r="I35" i="6"/>
  <c r="J35" i="6"/>
  <c r="F36" i="6"/>
  <c r="G36" i="6"/>
  <c r="H36" i="6"/>
  <c r="I36" i="6"/>
  <c r="J36" i="6"/>
  <c r="F37" i="6"/>
  <c r="G37" i="6"/>
  <c r="H37" i="6"/>
  <c r="I37" i="6"/>
  <c r="J37" i="6"/>
  <c r="F38" i="6"/>
  <c r="G38" i="6"/>
  <c r="H38" i="6"/>
  <c r="I38" i="6"/>
  <c r="J38" i="6"/>
  <c r="F39" i="6"/>
  <c r="G39" i="6"/>
  <c r="H39" i="6"/>
  <c r="I39" i="6"/>
  <c r="J39" i="6"/>
  <c r="F40" i="6"/>
  <c r="G40" i="6"/>
  <c r="H40" i="6"/>
  <c r="I40" i="6"/>
  <c r="J40" i="6"/>
  <c r="F41" i="6"/>
  <c r="G41" i="6"/>
  <c r="H41" i="6"/>
  <c r="I41" i="6"/>
  <c r="J41" i="6"/>
  <c r="F42" i="6"/>
  <c r="G42" i="6"/>
  <c r="H42" i="6"/>
  <c r="I42" i="6"/>
  <c r="J42" i="6"/>
  <c r="F43" i="6"/>
  <c r="G43" i="6"/>
  <c r="H43" i="6"/>
  <c r="I43" i="6"/>
  <c r="J43" i="6"/>
  <c r="F44" i="6"/>
  <c r="G44" i="6"/>
  <c r="H44" i="6"/>
  <c r="I44" i="6"/>
  <c r="J44" i="6"/>
  <c r="F45" i="6"/>
  <c r="G45" i="6"/>
  <c r="H45" i="6"/>
  <c r="I45" i="6"/>
  <c r="J45" i="6"/>
  <c r="F46" i="6"/>
  <c r="G46" i="6"/>
  <c r="H46" i="6"/>
  <c r="I46" i="6"/>
  <c r="J46" i="6"/>
  <c r="F47" i="6"/>
  <c r="G47" i="6"/>
  <c r="H47" i="6"/>
  <c r="I47" i="6"/>
  <c r="J47" i="6"/>
  <c r="F48" i="6"/>
  <c r="G48" i="6"/>
  <c r="H48" i="6"/>
  <c r="I48" i="6"/>
  <c r="J48" i="6"/>
  <c r="F49" i="6"/>
  <c r="G49" i="6"/>
  <c r="H49" i="6"/>
  <c r="I49" i="6"/>
  <c r="J49" i="6"/>
  <c r="F50" i="6"/>
  <c r="G50" i="6"/>
  <c r="H50" i="6"/>
  <c r="I50" i="6"/>
  <c r="J50" i="6"/>
  <c r="F51" i="6"/>
  <c r="G51" i="6"/>
  <c r="H51" i="6"/>
  <c r="I51" i="6"/>
  <c r="J51" i="6"/>
  <c r="F52" i="6"/>
  <c r="G52" i="6"/>
  <c r="H52" i="6"/>
  <c r="I52" i="6"/>
  <c r="J52" i="6"/>
  <c r="F53" i="6"/>
  <c r="G53" i="6"/>
  <c r="H53" i="6"/>
  <c r="I53" i="6"/>
  <c r="J53" i="6"/>
  <c r="F54" i="6"/>
  <c r="G54" i="6"/>
  <c r="H54" i="6"/>
  <c r="I54" i="6"/>
  <c r="J54" i="6"/>
  <c r="F55" i="6"/>
  <c r="G55" i="6"/>
  <c r="H55" i="6"/>
  <c r="I55" i="6"/>
  <c r="J55" i="6"/>
  <c r="F56" i="6"/>
  <c r="G56" i="6"/>
  <c r="H56" i="6"/>
  <c r="I56" i="6"/>
  <c r="J56" i="6"/>
  <c r="F57" i="6"/>
  <c r="G57" i="6"/>
  <c r="H57" i="6"/>
  <c r="I57" i="6"/>
  <c r="J57" i="6"/>
  <c r="F58" i="6"/>
  <c r="G58" i="6"/>
  <c r="H58" i="6"/>
  <c r="I58" i="6"/>
  <c r="J58" i="6"/>
  <c r="F59" i="6"/>
  <c r="G59" i="6"/>
  <c r="H59" i="6"/>
  <c r="I59" i="6"/>
  <c r="J59" i="6"/>
  <c r="F60" i="6"/>
  <c r="G60" i="6"/>
  <c r="H60" i="6"/>
  <c r="I60" i="6"/>
  <c r="J60" i="6"/>
  <c r="F61" i="6"/>
  <c r="G61" i="6"/>
  <c r="H61" i="6"/>
  <c r="I61" i="6"/>
  <c r="J61" i="6"/>
  <c r="F62" i="6"/>
  <c r="G62" i="6"/>
  <c r="H62" i="6"/>
  <c r="I62" i="6"/>
  <c r="J62" i="6"/>
  <c r="F63" i="6"/>
  <c r="G63" i="6"/>
  <c r="H63" i="6"/>
  <c r="I63" i="6"/>
  <c r="J63" i="6"/>
  <c r="F64" i="6"/>
  <c r="G64" i="6"/>
  <c r="H64" i="6"/>
  <c r="I64" i="6"/>
  <c r="J64" i="6"/>
  <c r="F65" i="6"/>
  <c r="G65" i="6"/>
  <c r="H65" i="6"/>
  <c r="I65" i="6"/>
  <c r="J65" i="6"/>
  <c r="F66" i="6"/>
  <c r="G66" i="6"/>
  <c r="H66" i="6"/>
  <c r="I66" i="6"/>
  <c r="J66" i="6"/>
  <c r="F67" i="6"/>
  <c r="G67" i="6"/>
  <c r="H67" i="6"/>
  <c r="I67" i="6"/>
  <c r="J67" i="6"/>
  <c r="F68" i="6"/>
  <c r="G68" i="6"/>
  <c r="H68" i="6"/>
  <c r="I68" i="6"/>
  <c r="J68" i="6"/>
  <c r="F69" i="6"/>
  <c r="G69" i="6"/>
  <c r="H69" i="6"/>
  <c r="I69" i="6"/>
  <c r="J69" i="6"/>
  <c r="F70" i="6"/>
  <c r="G70" i="6"/>
  <c r="H70" i="6"/>
  <c r="I70" i="6"/>
  <c r="J70" i="6"/>
  <c r="F71" i="6"/>
  <c r="G71" i="6"/>
  <c r="H71" i="6"/>
  <c r="I71" i="6"/>
  <c r="J71" i="6"/>
  <c r="F72" i="6"/>
  <c r="G72" i="6"/>
  <c r="H72" i="6"/>
  <c r="I72" i="6"/>
  <c r="J72" i="6"/>
  <c r="F73" i="6"/>
  <c r="G73" i="6"/>
  <c r="H73" i="6"/>
  <c r="I73" i="6"/>
  <c r="J73" i="6"/>
  <c r="F74" i="6"/>
  <c r="G74" i="6"/>
  <c r="H74" i="6"/>
  <c r="I74" i="6"/>
  <c r="J74" i="6"/>
  <c r="F75" i="6"/>
  <c r="G75" i="6"/>
  <c r="H75" i="6"/>
  <c r="I75" i="6"/>
  <c r="J75" i="6"/>
  <c r="F76" i="6"/>
  <c r="G76" i="6"/>
  <c r="H76" i="6"/>
  <c r="I76" i="6"/>
  <c r="J76" i="6"/>
  <c r="F77" i="6"/>
  <c r="G77" i="6"/>
  <c r="H77" i="6"/>
  <c r="I77" i="6"/>
  <c r="J77" i="6"/>
  <c r="F78" i="6"/>
  <c r="G78" i="6"/>
  <c r="H78" i="6"/>
  <c r="I78" i="6"/>
  <c r="J78" i="6"/>
  <c r="F79" i="6"/>
  <c r="G79" i="6"/>
  <c r="H79" i="6"/>
  <c r="I79" i="6"/>
  <c r="J79" i="6"/>
  <c r="F80" i="6"/>
  <c r="G80" i="6"/>
  <c r="H80" i="6"/>
  <c r="I80" i="6"/>
  <c r="J80" i="6"/>
  <c r="F81" i="6"/>
  <c r="G81" i="6"/>
  <c r="H81" i="6"/>
  <c r="I81" i="6"/>
  <c r="J81" i="6"/>
  <c r="F82" i="6"/>
  <c r="G82" i="6"/>
  <c r="H82" i="6"/>
  <c r="I82" i="6"/>
  <c r="J82" i="6"/>
  <c r="F83" i="6"/>
  <c r="G83" i="6"/>
  <c r="H83" i="6"/>
  <c r="I83" i="6"/>
  <c r="J83" i="6"/>
  <c r="F84" i="6"/>
  <c r="G84" i="6"/>
  <c r="H84" i="6"/>
  <c r="I84" i="6"/>
  <c r="J84" i="6"/>
  <c r="F85" i="6"/>
  <c r="G85" i="6"/>
  <c r="H85" i="6"/>
  <c r="I85" i="6"/>
  <c r="J85" i="6"/>
  <c r="F86" i="6"/>
  <c r="G86" i="6"/>
  <c r="H86" i="6"/>
  <c r="I86" i="6"/>
  <c r="J86" i="6"/>
  <c r="F87" i="6"/>
  <c r="G87" i="6"/>
  <c r="H87" i="6"/>
  <c r="I87" i="6"/>
  <c r="J87" i="6"/>
  <c r="F88" i="6"/>
  <c r="G88" i="6"/>
  <c r="H88" i="6"/>
  <c r="I88" i="6"/>
  <c r="J88" i="6"/>
  <c r="F89" i="6"/>
  <c r="G89" i="6"/>
  <c r="H89" i="6"/>
  <c r="I89" i="6"/>
  <c r="J89" i="6"/>
  <c r="F90" i="6"/>
  <c r="G90" i="6"/>
  <c r="H90" i="6"/>
  <c r="I90" i="6"/>
  <c r="J90" i="6"/>
  <c r="F91" i="6"/>
  <c r="G91" i="6"/>
  <c r="H91" i="6"/>
  <c r="I91" i="6"/>
  <c r="J91" i="6"/>
  <c r="F92" i="6"/>
  <c r="G92" i="6"/>
  <c r="H92" i="6"/>
  <c r="I92" i="6"/>
  <c r="J92" i="6"/>
  <c r="F93" i="6"/>
  <c r="G93" i="6"/>
  <c r="H93" i="6"/>
  <c r="I93" i="6"/>
  <c r="J93" i="6"/>
  <c r="F94" i="6"/>
  <c r="G94" i="6"/>
  <c r="H94" i="6"/>
  <c r="I94" i="6"/>
  <c r="J94" i="6"/>
  <c r="F95" i="6"/>
  <c r="G95" i="6"/>
  <c r="H95" i="6"/>
  <c r="I95" i="6"/>
  <c r="J95" i="6"/>
  <c r="G15" i="6"/>
  <c r="H15" i="6"/>
  <c r="I15" i="6"/>
  <c r="J15" i="6"/>
  <c r="J97" i="6" s="1"/>
  <c r="F15" i="6"/>
  <c r="J367" i="6"/>
  <c r="I367" i="4"/>
  <c r="I366" i="4"/>
  <c r="F366" i="6" l="1"/>
  <c r="F379" i="6" s="1"/>
  <c r="H366" i="6"/>
  <c r="I366" i="6"/>
  <c r="I365" i="6" s="1"/>
  <c r="G366" i="6"/>
  <c r="F367" i="6"/>
  <c r="F380" i="6" s="1"/>
  <c r="I367" i="6"/>
  <c r="G376" i="6"/>
  <c r="G375" i="6" s="1"/>
  <c r="H97" i="6"/>
  <c r="H96" i="6" s="1"/>
  <c r="I97" i="6"/>
  <c r="I379" i="6" s="1"/>
  <c r="I378" i="6" s="1"/>
  <c r="F98" i="6"/>
  <c r="H98" i="6"/>
  <c r="H380" i="6" s="1"/>
  <c r="I98" i="6"/>
  <c r="G97" i="6"/>
  <c r="G96" i="6" s="1"/>
  <c r="H367" i="6"/>
  <c r="F303" i="7"/>
  <c r="F302" i="7" s="1"/>
  <c r="G87" i="7"/>
  <c r="G303" i="7" s="1"/>
  <c r="G302" i="7" s="1"/>
  <c r="H283" i="7"/>
  <c r="I302" i="7"/>
  <c r="H302" i="7"/>
  <c r="J303" i="7"/>
  <c r="J302" i="7" s="1"/>
  <c r="I380" i="6"/>
  <c r="J98" i="6"/>
  <c r="J96" i="6" s="1"/>
  <c r="G379" i="6"/>
  <c r="F96" i="6"/>
  <c r="J379" i="6"/>
  <c r="H379" i="6"/>
  <c r="H378" i="6" s="1"/>
  <c r="H367" i="4"/>
  <c r="J367" i="4"/>
  <c r="F367" i="4"/>
  <c r="G366" i="4"/>
  <c r="H366" i="4"/>
  <c r="J366" i="4"/>
  <c r="F366" i="4"/>
  <c r="G98" i="4"/>
  <c r="H98" i="4"/>
  <c r="I98" i="4"/>
  <c r="J98" i="4"/>
  <c r="J380" i="4" s="1"/>
  <c r="F98" i="4"/>
  <c r="G97" i="4"/>
  <c r="H97" i="4"/>
  <c r="I97" i="4"/>
  <c r="J97" i="4"/>
  <c r="F97" i="4"/>
  <c r="G239" i="4"/>
  <c r="G239" i="6" s="1"/>
  <c r="G376" i="4"/>
  <c r="H376" i="4"/>
  <c r="I376" i="4"/>
  <c r="J376" i="4"/>
  <c r="F376" i="4"/>
  <c r="F375" i="4" s="1"/>
  <c r="G85" i="7" l="1"/>
  <c r="F378" i="6"/>
  <c r="I96" i="6"/>
  <c r="F365" i="6"/>
  <c r="J380" i="6"/>
  <c r="J378" i="6" s="1"/>
  <c r="H365" i="6"/>
  <c r="I379" i="4"/>
  <c r="J379" i="4"/>
  <c r="J378" i="4" s="1"/>
  <c r="I380" i="4"/>
  <c r="H380" i="4"/>
  <c r="H379" i="4"/>
  <c r="J365" i="4"/>
  <c r="H365" i="4"/>
  <c r="I365" i="4"/>
  <c r="I378" i="4" l="1"/>
  <c r="H378" i="4"/>
  <c r="G363" i="4"/>
  <c r="G375" i="4"/>
  <c r="G363" i="6" l="1"/>
  <c r="G367" i="6" s="1"/>
  <c r="G367" i="4"/>
  <c r="G365" i="4" s="1"/>
  <c r="I96" i="4"/>
  <c r="F380" i="4"/>
  <c r="F379" i="4"/>
  <c r="J96" i="4"/>
  <c r="H96" i="4"/>
  <c r="F365" i="4"/>
  <c r="F96" i="4"/>
  <c r="G380" i="6" l="1"/>
  <c r="G378" i="6" s="1"/>
  <c r="G365" i="6"/>
  <c r="F378" i="4"/>
  <c r="G380" i="4"/>
  <c r="G379" i="4"/>
  <c r="G378" i="4" l="1"/>
  <c r="G96" i="4"/>
</calcChain>
</file>

<file path=xl/sharedStrings.xml><?xml version="1.0" encoding="utf-8"?>
<sst xmlns="http://schemas.openxmlformats.org/spreadsheetml/2006/main" count="2784" uniqueCount="426">
  <si>
    <t/>
  </si>
  <si>
    <t>Итого по   виду расходов</t>
  </si>
  <si>
    <t>Наименование учреждения*                       *(форма заполняется в разрезе учреждений)</t>
  </si>
  <si>
    <t>* форма заполняется в разрезе ГРБС, выполняющих функции и полномочия учредителя муниципальных учреждений городского округа Долгопрудный</t>
  </si>
  <si>
    <t>Цель предоставления субсидии на иные цели</t>
  </si>
  <si>
    <t>Мероприятие (в том числе пункт/подпункт) муниципальной программы (подпрограммы), в целях реализации которого предоставляется субсидия на иные цели</t>
  </si>
  <si>
    <t>Приложение № 2</t>
  </si>
  <si>
    <t>Объем субсидий на иные цели (тыс.руб). Факт за отчетный год</t>
  </si>
  <si>
    <t>Объем субсидий на иные цели (тыс.руб). Оценка исполнения текущего года</t>
  </si>
  <si>
    <t>Объем субсидий на иные цели (тыс.руб). Запланировано  на очередной финансовый год</t>
  </si>
  <si>
    <t>Объем субсидий на иные цели (тыс.руб). Запланировано на первый год планового периода</t>
  </si>
  <si>
    <t>Объем субсидий на иные цели (тыс.руб).  Запланировано на второй год планового периода</t>
  </si>
  <si>
    <t>Сведения о планируемых  муниципальным бюджетным и автономным учреждениям  объемах субсидий на иные цели*</t>
  </si>
  <si>
    <t xml:space="preserve"> </t>
  </si>
  <si>
    <t>Выплата вознаграждения за выполнение функций классного руководителя педагогическим работникам муниципальных образовательных учреждений</t>
  </si>
  <si>
    <t>902 0702 0220162200 622</t>
  </si>
  <si>
    <t xml:space="preserve"> Субсидия на выплату заработной платы за счет средств иных межбюджетных трасфертов в форме дотаций из бюджета Московской области</t>
  </si>
  <si>
    <t xml:space="preserve"> 902 0702 9900065010 622</t>
  </si>
  <si>
    <t>Укрепление материально-технической базы образовательных организаций за счет средств бюджета городского округа Долгопрудный</t>
  </si>
  <si>
    <t>902 0702 0220109590 622</t>
  </si>
  <si>
    <t xml:space="preserve"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 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</si>
  <si>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</si>
  <si>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>902 0702 0220162220 622</t>
  </si>
  <si>
    <t>902 0702 0320362220 622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</si>
  <si>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деятельности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</si>
  <si>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902 0702 0320362090 622</t>
  </si>
  <si>
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</si>
  <si>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902 0709 02404S2310 622</t>
  </si>
  <si>
    <t xml:space="preserve"> Укрепление материально-технической базы образовательных организаций за счет средств бюджета городского округа Долгопрудный</t>
  </si>
  <si>
    <t>902 0702 0320106050 622</t>
  </si>
  <si>
    <t>МАОУ СОШ № 6</t>
  </si>
  <si>
    <t>Оснащение планшетными компьютерами общеобразовательных организаций в Московской области (за счет средств бюджета Московской области)</t>
  </si>
  <si>
    <t>902 0709 022E462770 622</t>
  </si>
  <si>
    <t>Мероприятия по организации отдыха, временной занятости и трудоустройства детей в каникулярное время</t>
  </si>
  <si>
    <t>902 0709 0320162190 622</t>
  </si>
  <si>
    <t>Оснащение мультимедийными проекторами и экранами для мультимедийных проекторов общеобразовательных организаций в Московской области (за счет средств бюджета Московской области)</t>
  </si>
  <si>
    <t>902 0709 022E462780 622</t>
  </si>
  <si>
    <t xml:space="preserve"> Выплата компенсаций работникам, привлекаемым к проведению государственной итоговой аттестации в пунктах проведения экзаменов</t>
  </si>
  <si>
    <t>Мероприятия по организации отдыха детей в каникулярное время</t>
  </si>
  <si>
    <t>902 0709 03201S2195 622</t>
  </si>
  <si>
    <t xml:space="preserve"> Поощрение лучших воспитанников и обучающихся</t>
  </si>
  <si>
    <t>902 0709 0230200330 622</t>
  </si>
  <si>
    <t>Оборудование объектов (учреждений), подведомственных Управлению образования инженерно-техническими средствами, обеспечивающими контроль доступа или блокирование несанкционированного доступа</t>
  </si>
  <si>
    <t>902 0709 022E4S2770 622</t>
  </si>
  <si>
    <t xml:space="preserve"> Организация временной занятости и трудовой деятельности, обеспечивающей разумное и полезное проведение детьми, подростками и молодежью свободного времени, их духовно-нравственное развитие</t>
  </si>
  <si>
    <t>902 0709 03202S2193 622</t>
  </si>
  <si>
    <t>Субсидия на оснащение планшетными компьютерами общеобразовательных организаций в Московской области</t>
  </si>
  <si>
    <t>902 0709 022E4S2780 622</t>
  </si>
  <si>
    <t>Проведение обследования технического состояния зданий, разработка проектно-сметной документации для капитального ремонта объектов общего образования</t>
  </si>
  <si>
    <t>902 0702 0220309595 622</t>
  </si>
  <si>
    <t>902 0709 0610401092 622</t>
  </si>
  <si>
    <t xml:space="preserve"> 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деятельности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</si>
  <si>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</si>
  <si>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На проведение ремонтов и обеспечение безопасности в муниципальных образовательных организациях</t>
  </si>
  <si>
    <t xml:space="preserve"> 902 0702 0320106050 622</t>
  </si>
  <si>
    <t xml:space="preserve"> Мероприятия по организации отдыха детей в каникулярное время</t>
  </si>
  <si>
    <t xml:space="preserve">902 0707 04305S2190 622  </t>
  </si>
  <si>
    <t>902 0707 0430500410 622</t>
  </si>
  <si>
    <t xml:space="preserve">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</t>
  </si>
  <si>
    <t>902 0701 0310206040  612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</si>
  <si>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</t>
  </si>
  <si>
    <t>902 0701 0210162110 612</t>
  </si>
  <si>
    <t>902 0701 0310206040  622</t>
  </si>
  <si>
    <t xml:space="preserve"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 </t>
  </si>
  <si>
    <t>902 0701 0210162110 622</t>
  </si>
  <si>
    <t>902 07 01 03 1 02 06040 622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</si>
  <si>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</si>
  <si>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902 0709 04202L0272 612</t>
  </si>
  <si>
    <t xml:space="preserve">Обеспечение инновационной деятельности дошкольных образовательных организаций </t>
  </si>
  <si>
    <t>902 0709 02404S2130 612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</si>
  <si>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организаций в Московской области, осуществляющих образовательную деятельности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 общеобразовательных организациях, кроме детей из многодетных семей)</t>
  </si>
  <si>
    <t>Проведение капитального ремонта в муниципальных общеобразовательных организациях в Московской области</t>
  </si>
  <si>
    <t>902 0702 032E1S2340 622</t>
  </si>
  <si>
    <t>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</si>
  <si>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902 0702 0320153031 622</t>
  </si>
  <si>
    <t xml:space="preserve">Выплата вознаграждения за выполнение функций классного руководителя педагогическим работникам  муниципальных образовательных учреждений </t>
  </si>
  <si>
    <t>Организация отдыха детей в каникулярное время за счет средств бюджета Московской области</t>
  </si>
  <si>
    <t>Субсидия на выплату заработной платы за счет средств иных межбюджетных трансфертов в форме дотаций из бюджета Московской области</t>
  </si>
  <si>
    <t>902 0701 9900065010 622</t>
  </si>
  <si>
    <t>Организация оздоровления и отдыха детей и подростков, в том числе детей-сирот, детей оставшихся без попечения родителей, детей и подростков, находящихся в наиболее трудной жизненной ситуации</t>
  </si>
  <si>
    <t>Поощрение лучших воспитанников и обучающихся</t>
  </si>
  <si>
    <t>Стимулирование лучших педагогических и руководящих работников</t>
  </si>
  <si>
    <t>902 0709 0240400360 622</t>
  </si>
  <si>
    <t>Организация временной занятости и трудовой деятельности, обеспечивающей разумное и полезное проведение детьми, подростками и молодежью свободного времени, их духовно-нравственное развитие</t>
  </si>
  <si>
    <t>Питание детей многодетных, неполных, малоимущих семей, семей, оказавшихся в трудной жизненной ситуации, в общеобразовательных учреждениях</t>
  </si>
  <si>
    <t>902 0709 0310200560 622</t>
  </si>
  <si>
    <t>Проведение обследования технического состояния зданий , разработка проектно-сметной документации для капитального ремонта объектов общего образования</t>
  </si>
  <si>
    <t>Обеспечение инновационной деятельности общеобразовательных организаций</t>
  </si>
  <si>
    <t>902 0702 0320362220 612</t>
  </si>
  <si>
    <t>902 0707 0430500410 612</t>
  </si>
  <si>
    <t>902 0702 0320106050 612</t>
  </si>
  <si>
    <t>902 0702 0320153031 612</t>
  </si>
  <si>
    <t>902 0702 0220162200 612</t>
  </si>
  <si>
    <t>902 0702 0220162220 612</t>
  </si>
  <si>
    <t>902 0709 0320162190 612</t>
  </si>
  <si>
    <t>902 0709 03201S2195 612</t>
  </si>
  <si>
    <t>902 0709 0240400360 612</t>
  </si>
  <si>
    <t>Выплаты лицам, привлекаемым к проведению государственной итоговой аттестации в пунктах проведения экзаменов</t>
  </si>
  <si>
    <t>902 0702 0220109590 612</t>
  </si>
  <si>
    <t>902 0709 03202S2193 612</t>
  </si>
  <si>
    <t>902 0702 0220309595 612</t>
  </si>
  <si>
    <t>902 0709 02404S2310 612</t>
  </si>
  <si>
    <t>902 0707 04305S2190 622</t>
  </si>
  <si>
    <t>Оборудование социально-значимых объектов и зданий, находящихся в муниципальной собственности,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</t>
  </si>
  <si>
    <t>902 0709 0810100320 622</t>
  </si>
  <si>
    <t xml:space="preserve">Осуществление капитальных вложений бюджетным и автономным учреждениям, государственным (муниципальным) унитарным предприятиям: пристройка на 300 мест к зданию АОУ гимназия №13 по адресу: Московская область, г.Долгопрудный, ул. Молодежная, д.10А (ПИР и строительство) </t>
  </si>
  <si>
    <t>902 0702 02202S4482 622</t>
  </si>
  <si>
    <t>902 0703 023010А590 612</t>
  </si>
  <si>
    <t>Организация и проведение творческих конкурсов, олимпиад, соревнований, в том числе обеспечение участия в мероприятиях областного, межрегионального, всероссийского и международного уровня</t>
  </si>
  <si>
    <t>902 0709 0230200340 612</t>
  </si>
  <si>
    <t>Организация и проведение профессиональных конкурсов и иных мероприятий</t>
  </si>
  <si>
    <t>902 0709 0240400380 612</t>
  </si>
  <si>
    <t>Обеспечение инновационной деятельности дошкольных образовательных организаций</t>
  </si>
  <si>
    <t>Проведение обследования технического состояния зданий, разработка проектно-сметной документации для капитального ремонта объектов дошкольного образования</t>
  </si>
  <si>
    <t>МБОУ школа № 4</t>
  </si>
  <si>
    <t>Выплата вознаграждения за выполнение функций классного руководителя педагогическим работникам  муниципальных образовательных учреждений</t>
  </si>
  <si>
    <t>902 07 02 02 2 01 62200 612</t>
  </si>
  <si>
    <t>902 07 02 02 2 01 62220 612</t>
  </si>
  <si>
    <t>902 07 02 02 2 01 09590 612</t>
  </si>
  <si>
    <t>902 07 07 03 2 02 S2196</t>
  </si>
  <si>
    <t>902 07 09 02 4 04 S2310 612</t>
  </si>
  <si>
    <t>Проведение капитального ремонта объектов общего образования</t>
  </si>
  <si>
    <t>902 07 02 02 2 03 09595 612</t>
  </si>
  <si>
    <t>902 07 07 03 2 01 62190 612</t>
  </si>
  <si>
    <t>902 07 02 03 2 03 62220 612</t>
  </si>
  <si>
    <t>902 07 07 04 3 05 00410 612</t>
  </si>
  <si>
    <t>902 07 02 03 2 01 53031 612</t>
  </si>
  <si>
    <t>МБОУ школа № 7</t>
  </si>
  <si>
    <t xml:space="preserve">902 07 07 04 3 05 S2190 612 </t>
  </si>
  <si>
    <t xml:space="preserve"> Мероприятия по созданию в муниципальных образовательных организациях: дошкольных общеобразовательных, дополнительного образования детей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</si>
  <si>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902 07 09 04 2 02 S2640 612</t>
  </si>
  <si>
    <t>902 07 02 03 2 E1 72340 612</t>
  </si>
  <si>
    <t>902 07 02 03 2 01 06050 612</t>
  </si>
  <si>
    <t xml:space="preserve"> 902  07 02 02 2 01 62200 612</t>
  </si>
  <si>
    <t>Выплата компенсаций работникам, привлекаемым к проведению государственной итоговой аттестации в пунктах проведения экзаменов</t>
  </si>
  <si>
    <t>Субсидия на выплату заработной платы за счет средств иных межбюджетных трасфертов в форме дотаций из бюджета Московской области</t>
  </si>
  <si>
    <t>902 07 02 99 0 00 65010 612</t>
  </si>
  <si>
    <t>902 07 07 03 2 01 S2195 612</t>
  </si>
  <si>
    <t>902 07 09 02 4 04 00360 612</t>
  </si>
  <si>
    <t>902 07 07 03 2 02 S2196 612</t>
  </si>
  <si>
    <t>АОУ школа № 10</t>
  </si>
  <si>
    <t xml:space="preserve"> 902  07 02 02 2 01 62200 622</t>
  </si>
  <si>
    <t>902 07 02 02 2 01 62200 622</t>
  </si>
  <si>
    <t>902 07 02 02 2 01 62220 622</t>
  </si>
  <si>
    <t>902 07 02 02 2 01 09590 622</t>
  </si>
  <si>
    <t>902 07 09 02 3 02 00330 622</t>
  </si>
  <si>
    <t>902 07 02 02 2 03 09595 622</t>
  </si>
  <si>
    <t xml:space="preserve"> Повышение квалификации специалистов и обучение волонтеров методике проведения программ антинаркотической направленности</t>
  </si>
  <si>
    <t>902 03 14 06 1 02 01071 622</t>
  </si>
  <si>
    <t>902 07 02 03 2 03 62220 622</t>
  </si>
  <si>
    <t>902 07 02 03 2 03 62090 622</t>
  </si>
  <si>
    <t>902 07 02 03 2 03 L3040 622</t>
  </si>
  <si>
    <t>902 07 02 03 2 01 06050 622</t>
  </si>
  <si>
    <t>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образования,в том числе в форме единого государственного экзамена</t>
  </si>
  <si>
    <t>902 07 02 03 2 05 06050 622</t>
  </si>
  <si>
    <t>МАОУ СОШ № 14</t>
  </si>
  <si>
    <t>902 07 07 04 3 05 00410 622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</si>
  <si>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</t>
  </si>
  <si>
    <t xml:space="preserve">902 07 07 04 3 05 S2190 622 </t>
  </si>
  <si>
    <t>902 07 09 02 4 04 00360 622</t>
  </si>
  <si>
    <t>902 07 07 03 2 02 S2196 622</t>
  </si>
  <si>
    <t xml:space="preserve"> Осуществление капитальных вложений бюджетным и автономным учреждениям, государственным (муниципальным) унитарным предприятиям: пристройка на 300 мест к зданию АОУ "СОШ № 14" по адресу: Московская область, г. Долгопрудный, Новый бульвар, д. 21, корп. 3 (ПИР и строительство)</t>
  </si>
  <si>
    <t>902 07 02 02 2 E1 S4481 465</t>
  </si>
  <si>
    <t>902 07 02 03 2 01 53031 622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</si>
  <si>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</t>
  </si>
  <si>
    <t>Погашение кредиторской задолженности</t>
  </si>
  <si>
    <t xml:space="preserve">На проведение ремонтов и обеспечение безопасности в муниципальных образовательных организациях 
</t>
  </si>
  <si>
    <t>902 0702 0320106050</t>
  </si>
  <si>
    <t>902 0701 0210108590 622</t>
  </si>
  <si>
    <t xml:space="preserve">Субсидия на выплату заработной платы за счет средств иных межбюджетных трансфертов в форме дотаций из бюджета Московской области
</t>
  </si>
  <si>
    <t>902 0702 9900065010 612</t>
  </si>
  <si>
    <t xml:space="preserve">На проведение ремонтов и обеспечение безопасности в муниципальных образовательных организациях
</t>
  </si>
  <si>
    <t xml:space="preserve">Укрепление материально-технической базы образовательных организаций за счет средств бюджета городского округа Долгопрудный
</t>
  </si>
  <si>
    <t xml:space="preserve"> 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</si>
  <si>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 xml:space="preserve"> Выплата вознаграждения за выполнение функций классного руководителя педагогическим работникам  муниципальных образовательных учреждений 
</t>
  </si>
  <si>
    <t xml:space="preserve"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 
</t>
  </si>
  <si>
    <t xml:space="preserve"> Организация отдыха детей в каникулярное время за счет средств бюджета Московской области</t>
  </si>
  <si>
    <t xml:space="preserve"> Внедрение целевой модели цифровой образовательной среды в общеобразовательных организациях и профессиональных образовательных организациях (за счет средств бюджета Московской области)
</t>
  </si>
  <si>
    <t>902 0709 022E452100 622</t>
  </si>
  <si>
    <t xml:space="preserve"> Внедрение целевой модели цифровой образовательной среды в общеобразовательных организациях и профессиональных образовательных организациях (за счет средств бюджета городского округа Долгопрудный)</t>
  </si>
  <si>
    <t xml:space="preserve"> Организация оздоровления и отдыха детей и подростков, в том числе детей-сирот, детей оставшихся без попечения родителей, детей и подростков, находящихся в наиболее трудной жизненной ситуации</t>
  </si>
  <si>
    <t xml:space="preserve"> Стимулирование лучших педагогических и руководящих работников</t>
  </si>
  <si>
    <t xml:space="preserve">902 0702 0220109590 622      </t>
  </si>
  <si>
    <t xml:space="preserve"> Оборудование объектов (учреждений), подведомственных Управлению образования инженерно-техническими средствами, обеспечивающими контроль доступа или блокирование несанкционированного доступа</t>
  </si>
  <si>
    <t xml:space="preserve"> Внедрение целевой модели цифровой образовательной среды в общеобразовательных организациях и профессиональных образовательных организациях (за счет средств федерального бюджета)</t>
  </si>
  <si>
    <t xml:space="preserve">Мероприятия по организации отдыха детей в каникулярное время 
</t>
  </si>
  <si>
    <t>902 0707 04305S2190  622</t>
  </si>
  <si>
    <t xml:space="preserve"> Мероприятия по организации отдыха, временной занятости и трудоустройства детей в каникулярное время</t>
  </si>
  <si>
    <t xml:space="preserve">Выплата вознаграждения за выполнение функций классного руководителя педагогическим работникам муниципальных образовательных учреждений 
</t>
  </si>
  <si>
    <t xml:space="preserve"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 
</t>
  </si>
  <si>
    <t xml:space="preserve"> На проведение ремонтов и обеспечение безопасности в муниципальных образовательных организациях</t>
  </si>
  <si>
    <t xml:space="preserve">Организация оздоровления и отдыха детей и подростков, в том числе детей-сирот, детей оставшихся без попечения родителей, детей и подростков, находящихся в наиболее трудной жизненной ситуации
</t>
  </si>
  <si>
    <t>902 0702 0320106050  622</t>
  </si>
  <si>
    <t>902 0709 0240100360 612</t>
  </si>
  <si>
    <t>902 0709 02404S2130 622</t>
  </si>
  <si>
    <t xml:space="preserve">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 </t>
  </si>
  <si>
    <t xml:space="preserve"> 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 
</t>
  </si>
  <si>
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
</t>
  </si>
  <si>
    <t xml:space="preserve"> 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образования,в том числе в форме единого государственного экзамена 
</t>
  </si>
  <si>
    <t>902 0702 0320506050 622</t>
  </si>
  <si>
    <t>МБДОУ ЦРР детский сад №1 "Солнышко"</t>
  </si>
  <si>
    <t>АОУ детский сад №2</t>
  </si>
  <si>
    <t>АОУ детский сад №3 "Умка"</t>
  </si>
  <si>
    <t>АОУ детский сад №4 "Рябинка"</t>
  </si>
  <si>
    <t>МБДОУ детский сад №5 "Теремок"</t>
  </si>
  <si>
    <t>АОУ детский сад №6</t>
  </si>
  <si>
    <t>АОУ детский сад №7 "Улыбка"</t>
  </si>
  <si>
    <t>МАДОУ детский сад №8</t>
  </si>
  <si>
    <t>МБДОУ детский сад №9</t>
  </si>
  <si>
    <t>МАДОУ детский сад №10 "Лучик"</t>
  </si>
  <si>
    <t>МБДОУ детский сад №11 "Золотой ключик"</t>
  </si>
  <si>
    <t>АОУ детский сад №13 "В гостях у сказки"</t>
  </si>
  <si>
    <t>МАДОУ детский сад №14</t>
  </si>
  <si>
    <t>МБДОУ детский сад №15</t>
  </si>
  <si>
    <t>МБДОУ детский сад №16</t>
  </si>
  <si>
    <t>МАДОУ детский сад №17</t>
  </si>
  <si>
    <t>МАДОУ детский сад №18</t>
  </si>
  <si>
    <t>МАДОУ детский сад №19</t>
  </si>
  <si>
    <t>МАДОУ детский сад №20</t>
  </si>
  <si>
    <t>МБДОУ детский сад №21</t>
  </si>
  <si>
    <t>АОУ детский сад №22</t>
  </si>
  <si>
    <t>АОУ детский сад №23 "Антошка"</t>
  </si>
  <si>
    <t>АОУ детский сад №24</t>
  </si>
  <si>
    <t>МАДОУ детский сад №25</t>
  </si>
  <si>
    <t>АОУ детский сад №26 "Незабудка"</t>
  </si>
  <si>
    <t>МАОУ школа № 1</t>
  </si>
  <si>
    <t>МБОУ школа № 2</t>
  </si>
  <si>
    <t>МБОУ школа № 3</t>
  </si>
  <si>
    <t>МАОУ лицей № 5</t>
  </si>
  <si>
    <t>МБОУ школа № 8</t>
  </si>
  <si>
    <t>МАОУ школа № 9</t>
  </si>
  <si>
    <t>МАОУ СОШ № 11</t>
  </si>
  <si>
    <t>МАОУ гимназия № 13</t>
  </si>
  <si>
    <t>МБОУ школа № 15</t>
  </si>
  <si>
    <t>АОУ школа № 16</t>
  </si>
  <si>
    <t>АОУ школа № 17</t>
  </si>
  <si>
    <t>ДЮСШ г.Долгопрудный</t>
  </si>
  <si>
    <t xml:space="preserve">Центр творчества "Московия" г.о. Долгопрудный </t>
  </si>
  <si>
    <t>ДШТИ "Семь Я"</t>
  </si>
  <si>
    <t xml:space="preserve">902 0701 0310206040 622 </t>
  </si>
  <si>
    <t>902 0701 0210308595 612</t>
  </si>
  <si>
    <t>902 0701 03101S2590 612</t>
  </si>
  <si>
    <t>902 0701 0310206040 622</t>
  </si>
  <si>
    <t xml:space="preserve"> 902000001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</t>
  </si>
  <si>
    <t>902000005 На проведение ремонтов и обеспечение безопасности в муниципальных образовательных организациях</t>
  </si>
  <si>
    <t>902 0709 0411900923 622</t>
  </si>
  <si>
    <t>902 0709 0230200340 622</t>
  </si>
  <si>
    <t>902 0702 03201530031 622</t>
  </si>
  <si>
    <t>Осуществление технологического присоединения пристройки здания гимназии № 13 к системам теплоснабжения, водоотведения и водоснабжения (за счет средств бюджета городского округа Долгопрудный)</t>
  </si>
  <si>
    <t>902 0702 0320153031  622</t>
  </si>
  <si>
    <t>902 0709 03203L3040 622</t>
  </si>
  <si>
    <t>Выплаты лицам , привлекаемым к проведению государственной итоговой аттестации в пунктах проведения экзаменов</t>
  </si>
  <si>
    <t>902 0702 0320162200 622</t>
  </si>
  <si>
    <t>902 0707 04305S2190 612</t>
  </si>
  <si>
    <t xml:space="preserve">902 0707 03201S2195 622       </t>
  </si>
  <si>
    <t>902 0707 03202S2196 622</t>
  </si>
  <si>
    <t xml:space="preserve"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деятельности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общеобразовательных организациях, кроме детей из многодетных семей)
</t>
  </si>
  <si>
    <t xml:space="preserve">Организация бесплатного горячего питания обучающихся, получающих начальное общее образование в муниципальных образовательных организациях 
</t>
  </si>
  <si>
    <t>902 0702 03203L3040 622</t>
  </si>
  <si>
    <t xml:space="preserve"> 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</si>
  <si>
    <t xml:space="preserve"> Обеспечение инновационной деятельности общеобразовательных организаций</t>
  </si>
  <si>
    <t>902 0701 0210108590 612</t>
  </si>
  <si>
    <t xml:space="preserve">902 0701 0210108590 612
</t>
  </si>
  <si>
    <t>902 0701 0310206040 621</t>
  </si>
  <si>
    <t>902 0701 0210308595 622</t>
  </si>
  <si>
    <r>
      <rPr>
        <b/>
        <sz val="9"/>
        <rFont val="Calibri"/>
        <family val="2"/>
        <charset val="204"/>
      </rPr>
      <t>902000001</t>
    </r>
    <r>
      <rPr>
        <sz val="9"/>
        <rFont val="Calibri"/>
        <family val="2"/>
        <charset val="204"/>
      </rPr>
      <t xml:space="preserve">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</t>
    </r>
  </si>
  <si>
    <r>
      <rPr>
        <b/>
        <sz val="9"/>
        <rFont val="Calibri"/>
        <family val="2"/>
        <charset val="204"/>
      </rPr>
      <t xml:space="preserve"> 902000026</t>
    </r>
    <r>
      <rPr>
        <sz val="9"/>
        <rFont val="Calibri"/>
        <family val="2"/>
        <charset val="204"/>
      </rPr>
      <t xml:space="preserve"> Проведение обследования технического состояния зданий, разработка проектно-сметной документации для капитального ремонта объектов дошкольного образования</t>
    </r>
  </si>
  <si>
    <r>
      <rPr>
        <b/>
        <sz val="9"/>
        <rFont val="Calibri"/>
        <family val="2"/>
        <charset val="204"/>
      </rPr>
      <t>902000002</t>
    </r>
    <r>
      <rPr>
        <sz val="9"/>
        <rFont val="Calibri"/>
        <family val="2"/>
        <charset val="204"/>
      </rPr>
      <t xml:space="preserve"> Проведение капитального ремонта в муниципальных дошкольных образовательных организациях Московской области</t>
    </r>
  </si>
  <si>
    <r>
      <rPr>
        <b/>
        <sz val="9"/>
        <rFont val="Calibri"/>
        <family val="2"/>
        <charset val="204"/>
      </rPr>
      <t xml:space="preserve"> 902000005</t>
    </r>
    <r>
      <rPr>
        <sz val="9"/>
        <rFont val="Calibri"/>
        <family val="2"/>
        <charset val="204"/>
      </rPr>
      <t xml:space="preserve"> На проведение ремонтов и обеспечение безопасности в муниципальных образовательных организациях</t>
    </r>
  </si>
  <si>
    <r>
      <rPr>
        <b/>
        <sz val="9"/>
        <rFont val="Calibri"/>
        <family val="2"/>
        <charset val="204"/>
      </rPr>
      <t>902000001</t>
    </r>
    <r>
      <rPr>
        <sz val="9"/>
        <rFont val="Calibri"/>
        <family val="2"/>
        <charset val="204"/>
      </rPr>
      <t xml:space="preserve"> 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 в части расходов на приобретение учебников и учебных пособий, средств обучения, игр, игрушек </t>
    </r>
  </si>
  <si>
    <r>
      <rPr>
        <b/>
        <sz val="9"/>
        <rFont val="Calibri"/>
        <family val="2"/>
        <charset val="204"/>
      </rPr>
      <t>902000033</t>
    </r>
    <r>
      <rPr>
        <sz val="9"/>
        <rFont val="Calibri"/>
        <family val="2"/>
        <charset val="204"/>
      </rPr>
      <t xml:space="preserve"> Обеспечение инновационной деятельности дошкольных образовательных организаций </t>
    </r>
  </si>
  <si>
    <r>
      <rPr>
        <b/>
        <sz val="9"/>
        <rFont val="Calibri"/>
        <family val="2"/>
        <charset val="204"/>
      </rPr>
      <t>902000005</t>
    </r>
    <r>
      <rPr>
        <sz val="9"/>
        <rFont val="Calibri"/>
        <family val="2"/>
        <charset val="204"/>
      </rPr>
      <t xml:space="preserve"> На проведение ремонтов и обеспечение безопасности в муниципальных образовательных организациях</t>
    </r>
  </si>
  <si>
    <t>902 0709 0350100950 612</t>
  </si>
  <si>
    <t>п.2-п.п.2.6-подпрограмма "Дошкольное образование"-муниципальной программы городского округа Долгопрудный  «Образование городского округа Долгопрудный на 2020 – 2024 годы»</t>
  </si>
  <si>
    <t>п.1-п.п.1.4-подпрограмма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</si>
  <si>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>№ п/п</t>
  </si>
  <si>
    <t>Код (коды) бюджетной классификации</t>
  </si>
  <si>
    <t>1</t>
  </si>
  <si>
    <t>2</t>
  </si>
  <si>
    <t>3</t>
  </si>
  <si>
    <t>4</t>
  </si>
  <si>
    <t>16</t>
  </si>
  <si>
    <r>
      <rPr>
        <b/>
        <sz val="9"/>
        <rFont val="Calibri"/>
        <family val="2"/>
        <charset val="204"/>
      </rPr>
      <t>902000003</t>
    </r>
    <r>
      <rPr>
        <sz val="9"/>
        <rFont val="Calibri"/>
        <family val="2"/>
        <charset val="204"/>
      </rPr>
      <t xml:space="preserve"> Выплата вознаграждения за выполнение функций классного руководителя педагогическим работникам  муниципальных образовательных учреждений </t>
    </r>
  </si>
  <si>
    <r>
      <rPr>
        <b/>
        <sz val="9"/>
        <rFont val="Calibri"/>
        <family val="2"/>
        <charset val="204"/>
      </rPr>
      <t>902000004</t>
    </r>
    <r>
      <rPr>
        <sz val="9"/>
        <rFont val="Calibri"/>
        <family val="2"/>
        <charset val="204"/>
      </rPr>
      <t xml:space="preserve">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 </t>
    </r>
  </si>
  <si>
    <r>
      <rPr>
        <b/>
        <sz val="9"/>
        <rFont val="Calibri"/>
        <family val="2"/>
        <charset val="204"/>
      </rPr>
      <t>902000006</t>
    </r>
    <r>
      <rPr>
        <sz val="9"/>
        <rFont val="Calibri"/>
        <family val="2"/>
        <charset val="204"/>
      </rPr>
      <t xml:space="preserve"> 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</t>
    </r>
  </si>
  <si>
    <r>
      <rPr>
        <b/>
        <sz val="9"/>
        <rFont val="Calibri"/>
        <family val="2"/>
        <charset val="204"/>
      </rPr>
      <t>902000024</t>
    </r>
    <r>
      <rPr>
        <sz val="9"/>
        <rFont val="Calibri"/>
        <family val="2"/>
        <charset val="204"/>
      </rPr>
      <t xml:space="preserve"> Выплаты лицам, привлекаемым к проведению государственной итоговой аттестации в пунктах проведения экзаменов</t>
    </r>
  </si>
  <si>
    <r>
      <rPr>
        <b/>
        <sz val="9"/>
        <rFont val="Calibri"/>
        <family val="2"/>
        <charset val="204"/>
      </rPr>
      <t>902000011</t>
    </r>
    <r>
      <rPr>
        <sz val="9"/>
        <rFont val="Calibri"/>
        <family val="2"/>
        <charset val="204"/>
      </rPr>
      <t xml:space="preserve"> Мероприятия по организации отдыха детей в каникулярное время</t>
    </r>
  </si>
  <si>
    <r>
      <rPr>
        <b/>
        <sz val="9"/>
        <rFont val="Calibri"/>
        <family val="2"/>
        <charset val="204"/>
      </rPr>
      <t>902000012</t>
    </r>
    <r>
      <rPr>
        <sz val="9"/>
        <rFont val="Calibri"/>
        <family val="2"/>
        <charset val="204"/>
      </rPr>
      <t xml:space="preserve"> Мероприятия по организации отдыха, временной занятости и трудоустройства детей в каникулярное время</t>
    </r>
  </si>
  <si>
    <r>
      <rPr>
        <b/>
        <sz val="9"/>
        <rFont val="Calibri"/>
        <family val="2"/>
        <charset val="204"/>
      </rPr>
      <t>902000013</t>
    </r>
    <r>
      <rPr>
        <sz val="9"/>
        <rFont val="Calibri"/>
        <family val="2"/>
        <charset val="204"/>
      </rPr>
      <t xml:space="preserve"> Поощрение лучших воспитанников и обучающихся</t>
    </r>
  </si>
  <si>
    <r>
      <rPr>
        <b/>
        <sz val="9"/>
        <rFont val="Calibri"/>
        <family val="2"/>
        <charset val="204"/>
      </rPr>
      <t>902000014</t>
    </r>
    <r>
      <rPr>
        <sz val="9"/>
        <rFont val="Calibri"/>
        <family val="2"/>
        <charset val="204"/>
      </rPr>
      <t xml:space="preserve"> Стимулирование лучших педагогических и руководящих работников</t>
    </r>
  </si>
  <si>
    <r>
      <rPr>
        <b/>
        <sz val="9"/>
        <rFont val="Calibri"/>
        <family val="2"/>
        <charset val="204"/>
      </rPr>
      <t>902000018</t>
    </r>
    <r>
      <rPr>
        <sz val="9"/>
        <rFont val="Calibri"/>
        <family val="2"/>
        <charset val="204"/>
      </rPr>
      <t xml:space="preserve"> Организация временной занятости и трудовой деятельности, обеспечивающей разумное и полезное проведение детьми, подростками и молодежью свободного времени, их духовно-нравственное развитие</t>
    </r>
  </si>
  <si>
    <r>
      <rPr>
        <b/>
        <sz val="9"/>
        <rFont val="Calibri"/>
        <family val="2"/>
        <charset val="204"/>
      </rPr>
      <t>902000023</t>
    </r>
    <r>
      <rPr>
        <sz val="9"/>
        <rFont val="Calibri"/>
        <family val="2"/>
        <charset val="204"/>
      </rPr>
      <t xml:space="preserve"> Питание детей многодетных, неполных, малоимущих семей, семей, оказавшихся в трудной жизненной ситуации, в общеобразовательных учреждениях</t>
    </r>
  </si>
  <si>
    <r>
      <rPr>
        <b/>
        <sz val="9"/>
        <rFont val="Calibri"/>
        <family val="2"/>
        <charset val="204"/>
      </rPr>
      <t>902000027</t>
    </r>
    <r>
      <rPr>
        <sz val="9"/>
        <rFont val="Calibri"/>
        <family val="2"/>
        <charset val="204"/>
      </rPr>
      <t xml:space="preserve"> Проведение обследования технического состояния зданий , разработка проектно-сметной документации для капитального ремонта объектов общего образования</t>
    </r>
  </si>
  <si>
    <r>
      <rPr>
        <b/>
        <sz val="9"/>
        <rFont val="Calibri"/>
        <family val="2"/>
        <charset val="204"/>
      </rPr>
      <t>902000029</t>
    </r>
    <r>
      <rPr>
        <sz val="9"/>
        <rFont val="Calibri"/>
        <family val="2"/>
        <charset val="204"/>
      </rPr>
      <t xml:space="preserve"> Укрепление материально-технической базы образовательных организаций за счет средств бюджета городского округа Долгопрудный</t>
    </r>
  </si>
  <si>
    <r>
      <rPr>
        <b/>
        <sz val="9"/>
        <rFont val="Calibri"/>
        <family val="2"/>
        <charset val="204"/>
      </rPr>
      <t>902000034</t>
    </r>
    <r>
      <rPr>
        <sz val="9"/>
        <rFont val="Calibri"/>
        <family val="2"/>
        <charset val="204"/>
      </rPr>
      <t xml:space="preserve"> 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организаций в Московской области, осуществляющих образовательную деятельности по имеющим государственную аккредитацию основным общеобразовательным программам, обучающимся по очной форме обучения (за исключением обучающихся по основным общеобразовательным программам начального общего образования в муниципальных  общеобразовательных организациях, кроме детей из многодетных семей)</t>
    </r>
  </si>
  <si>
    <r>
      <rPr>
        <b/>
        <sz val="9"/>
        <rFont val="Calibri"/>
        <family val="2"/>
        <charset val="204"/>
      </rPr>
      <t>902000035</t>
    </r>
    <r>
      <rPr>
        <sz val="9"/>
        <rFont val="Calibri"/>
        <family val="2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</t>
    </r>
  </si>
  <si>
    <r>
      <rPr>
        <b/>
        <sz val="9"/>
        <rFont val="Calibri"/>
        <family val="2"/>
        <charset val="204"/>
      </rPr>
      <t>902000040</t>
    </r>
    <r>
      <rPr>
        <sz val="9"/>
        <rFont val="Calibri"/>
        <family val="2"/>
        <charset val="204"/>
      </rPr>
      <t xml:space="preserve"> Организация и проведение творческих конкурсов, олимпиад, соревнований, в том числе обеспечение участия в мероприятиях областного, межрегионального, всероссийского и международного уровня</t>
    </r>
  </si>
  <si>
    <t>п. 1-п.п.1.3 - подпрограмма "Развитие дошкольного образования"  муниципальной программы городского округа Долгопрудный  «Образование городского округа Долгопрудный на 2019 – 2024 годы»</t>
  </si>
  <si>
    <t>п. 1-п.п.1.7 - подпрограмма "Развитие дошкольного образования"  муниципальной программы городского округа Долгопрудный  «Образование городского округа Долгопрудный на 2019 – 2024 годы»</t>
  </si>
  <si>
    <t>п. 1-п.п.1.6 - подпрограмма "Развитие дошкольного образования"  муниципальной программы городского округа Долгопрудный  «Образование городского округа Долгопрудный на 2019 – 2024 годы»</t>
  </si>
  <si>
    <t>п. 3-п.п.3.2- подпрограмма "Развитие дошкольного образования"  муниципальной программы городского округа Долгопрудный  «Образование городского округа Долгопрудный на 2019 – 2024 годы»</t>
  </si>
  <si>
    <t>п. 3-п.п.3.1.1- подпрограмма "Развитие дошкольного образования"  муниципальной программы городского округа Долгопрудный  «Образование городского округа Долгопрудный на 2019 – 2024 годы»</t>
  </si>
  <si>
    <t>п. 2-п.п.2.2 - подпрограмма "Доступная среда"  муниципальной программы городского округа Долгопрудный  «Социальная защита населения» на 2020-2024 годы</t>
  </si>
  <si>
    <t>п.2-п.п.2.3 - подпрограмма "Обеспечивающая подпрограмма" муниципальной программы городского округа Долгопрудный  «Образование городского округа Долгопрудный на 2019 – 2024 годы»</t>
  </si>
  <si>
    <t>п.2-п.п.2.1 - подпрограмма "Обеспечивающая подпрограмма" муниципальной программы городского округа Долгопрудный  «Образование городского округа Долгопрудный на 2019 – 2024 годы»</t>
  </si>
  <si>
    <t>п.1- п.п. 1.2 -Подпрограмма VI «Обеспечивающая подпрограмма» муниципальной программы городского округа Долгопрудный  «Образование городского округа Долгопрудный на 2020 – 2024 годы»</t>
  </si>
  <si>
    <t>п.3-п.п.3.4-подпрограмма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</si>
  <si>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>п.3-п.п.3.5-подпрограмма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</si>
  <si>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>п.1-п.п.1.9-подпрограмма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</si>
  <si>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>п.1-п.п.1.1 - подпрограмма "Развитие системы отдыха и оздоровления детей"  муниципальной программы городского округа Долгопрудный  «Социальная защита населения» на 2020-2024 годы</t>
  </si>
  <si>
    <t>п.1-п.п.1.2.1 - подпрограмма "Развитие системы отдыха и оздоровления детей"  муниципальной программы городского округа Долгопрудный  «Социальная защита населения» на 2020-2024 годы</t>
  </si>
  <si>
    <t>902 0709 0310206040 622</t>
  </si>
  <si>
    <t>902 0702 0310206040 612</t>
  </si>
  <si>
    <t>902 07 02 0320106050 612</t>
  </si>
  <si>
    <t>902 0701 0310206040 612</t>
  </si>
  <si>
    <t>МБДОУ детский сад №1</t>
  </si>
  <si>
    <t>Реализация проектов граждан, сформированных в рамках практик инициативного бюджетирования (Муниципальное бюджетное дошкольное образовательное учреждение центр развития ребенка - детский сад №1 "Солнышко" г.Долгопрудного ремонт 2 веранд)</t>
  </si>
  <si>
    <t>«Развитие институтов гражданского общества, повышение эффективности местного самоуправления и реализации молодежной политики», подпрограммы «Эффективное местное самоуправление Московской области».</t>
  </si>
  <si>
    <t>902 0701 13307S3054 612</t>
  </si>
  <si>
    <t>п.1.4  Подпрограммы II «Общее образование» муниципальной программы городского округа Долгопрудный  «Образование городского округа Долгопрудный на 2020 – 2024 годы»</t>
  </si>
  <si>
    <t>1.3. Мероприятия в сфере образования, Программа городского округа Долгопрудный «Образование» на 2020-2024 годы, подпрограммы V «Обеспечивающая подпрограмма»</t>
  </si>
  <si>
    <t>902 0709 0350100950 622</t>
  </si>
  <si>
    <t>Обеспечение деятельности экспериментальных и инновационных площадок в образовательных организациях</t>
  </si>
  <si>
    <t>Программа городского округа
Долгопрудный «Образование» на 2020-2024 годы, подпрограммы V «Обеспечивающая
подпрограмма». 2.8. Мероприятия в сфере образования</t>
  </si>
  <si>
    <t>Укрепление материально-технической базы, проведение текущего ремонта и обеспечение безопасности в муниципальных образовательных организациях</t>
  </si>
  <si>
    <t>Проведение капитального ремонта в муниципальных дошкольных образовательных организациях Московской области</t>
  </si>
  <si>
    <t>1.4 Мероприятия по проведению капитального ремонта  в муниципальных дошкольных образовательных организациях Московской области</t>
  </si>
  <si>
    <t xml:space="preserve"> Обеспечение деятельности экспериментальных и инновационных площадок в образовательных организациях</t>
  </si>
  <si>
    <t>Реализация проектов граждан, сформированных в рамках практик инициативного бюджетирования (Муниципальное бюджетное дошкольное образовательное учреждение городского округа Долгопрудный детский сад общеразвивающего вида №5 "Теремок" замена 5 веранд)</t>
  </si>
  <si>
    <t>902 0701 13307S3055 612</t>
  </si>
  <si>
    <t xml:space="preserve">
902 0701 0310206040 622</t>
  </si>
  <si>
    <t xml:space="preserve">
902 0709 03 50100950 622</t>
  </si>
  <si>
    <t>Реализация проектов граждан, сформированных в рамках практик инициативного бюджетирования (Автономное дошкольное образовательное учреждение муниципального образования г. Долгопрудного центр развития ребенка - детский сад №6 "Звездочка" замена 4 веранд)</t>
  </si>
  <si>
    <t>902 0701 13307S3054 622</t>
  </si>
  <si>
    <t xml:space="preserve">Укрепление материально-технической базы, проведение текущего ремонта и обеспечение безопасности в муниципальных образовательных организациях </t>
  </si>
  <si>
    <t>п.2.6.  подпрограммы I "Дошкольное образование" муниципальной программы городского округа Долгопрудный "Образование"</t>
  </si>
  <si>
    <t xml:space="preserve">Проведение обследования технического состояния зданий, разработка проектно-сметной документации </t>
  </si>
  <si>
    <t xml:space="preserve">Реализация проектов граждан, сформированных в рамках практик инициативного бюджетирования (Муниципальное бюджетное дошкольное образовательное учреждение детский сад общеразвивающего вида №9 "Аистенок" г.Долгопрудного замена окон и замена 10 веранд) - </t>
  </si>
  <si>
    <t>п.7.1.2 подпрограммы III "Эффективное местное самоуправление Московской области" муниципальной программы городского округа Долгопрудный "Развитие институтов гражданского общества, повышение эффективности местного самоуправления и реализации молодежной политики"</t>
  </si>
  <si>
    <t>902 0701 13307S3056 612</t>
  </si>
  <si>
    <t xml:space="preserve">На проведение ремонтов и обеспечение безопасности в муниципальных образовательных организациях </t>
  </si>
  <si>
    <t xml:space="preserve"> Укрепление материально-технической базы образовательных организаций за счет средств бюджета городского округа Долгопрудный </t>
  </si>
  <si>
    <t>902 0709 03 50100950 612</t>
  </si>
  <si>
    <t xml:space="preserve">
902 0709 03501 00950 612</t>
  </si>
  <si>
    <t>902 0709 03 50100950 622</t>
  </si>
  <si>
    <t>902 0709 03501 00950 622</t>
  </si>
  <si>
    <t xml:space="preserve"> Укрепление материально-технической базы, проведение текущего ремонта и обеспечение безопасности в муниципальных образовательных организациях</t>
  </si>
  <si>
    <t xml:space="preserve"> Реализация проектов граждан, сформированных в рамках практик инициативного бюджетирования (Муниципальное бюджетное дошкольное образовательное учреждение детский сад №16 "Ягодка" г.Долгопрудного замена 2 веранд)</t>
  </si>
  <si>
    <t>902 0701 13307S3053 612</t>
  </si>
  <si>
    <t>Создание и содержание дополнительных мест для детей в возрасте от 1,5 до 7 лет в организациях, осуществляющих присмотр и уход за детьми</t>
  </si>
  <si>
    <t>п.2.9. Подпрограммы I «Дошкольное образование»  муниципальной программы городского округа Долгопрудный  «Образование городского округа Долгопрудный на 2020 – 2024 годы»</t>
  </si>
  <si>
    <t>902 0701 03102S2880 622</t>
  </si>
  <si>
    <t>Создание и содержание дополнительных мест для детей в возрасте от 1,5 до 7 лет в организациях, осуществляющих присмотр и уход за детьми за счет средств местного бюджета</t>
  </si>
  <si>
    <t xml:space="preserve"> 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</si>
  <si>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Программа городского округа Долгопрудный "Социальная защита населения" на 2020-2024 годы</t>
  </si>
  <si>
    <t xml:space="preserve"> Реализация проектов граждан, сформированных в рамках практик инициативного бюджетирования (Муниципальное бюджетное дошкольное образовательное учреждение детский сад комбинированного вида №21 "Росинка" г. Долгопрудный ремонт фасада).</t>
  </si>
  <si>
    <t>902 0701 13307S3057 612</t>
  </si>
  <si>
    <t>Реализация проектов граждан, сформированных в рамках практик инициативного бюджетирования (Автономное дошкольное образовательное учреждение муниципального образования г.Долгопрудного центр развития ребенка - детский сад №22 "Родничок" замена 5 веранд)</t>
  </si>
  <si>
    <t>902 0701 13307S3058 622</t>
  </si>
  <si>
    <t>Проведения обследования технического состояния зданий, разработка проектно-сметной документации.</t>
  </si>
  <si>
    <t>Программа городского Долгопрудный «Образование» на 2020-2024 годы, подпрограммы 1 «Дошкольное образование».</t>
  </si>
  <si>
    <t>1.4. Укрепление материально-технической базы и проведение текущего ремонта общеобразовательных организаций</t>
  </si>
  <si>
    <t>Организации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</si>
  <si>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Программа городского округа Долгопрудный «Образование» на 2020-2024 годы, подпрограммы II «Общее образование».</t>
  </si>
  <si>
    <t>902 0702 03203S2870 622</t>
  </si>
  <si>
    <t>E1.4.Мероприятия по проведению капитального ремонта в муниципальных общеобразовательных организациях в Московской области</t>
  </si>
  <si>
    <t>п. 1.1. Программы городского округа Долгопрудный «Образование» на 2020-2024 годы, подпрограммы II «Общее образование».</t>
  </si>
  <si>
    <t>902 0702 0320162200 622.</t>
  </si>
  <si>
    <t>903 0709 0350100950 622</t>
  </si>
  <si>
    <t>1.9.Ежемесячное денежное вознаграждение за классное руководство педагогическим работникам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</si>
  <si>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п.1-п.п.3.9.-подпрограмма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</si>
  <si>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>902 0702 0320162200 612</t>
  </si>
  <si>
    <t>п.1-п.п.3.5.-подпрограмма 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</si>
  <si>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 xml:space="preserve">902 0707 04305S2190 622
</t>
  </si>
  <si>
    <t xml:space="preserve"> 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</t>
  </si>
  <si>
    <t>п.1-п.п.3.18.-подпрограмма"Общее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</si>
  <si>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 xml:space="preserve">
902 07 02 0320162200 622</t>
  </si>
  <si>
    <t xml:space="preserve"> 
902 07 02 0320106050 622</t>
  </si>
  <si>
    <t xml:space="preserve">
 902 07 02 03203L3040 622</t>
  </si>
  <si>
    <t xml:space="preserve"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 </t>
  </si>
  <si>
    <t xml:space="preserve">
902 07 02 03203S2870 622</t>
  </si>
  <si>
    <t xml:space="preserve">
902 07 07 0430500410 622</t>
  </si>
  <si>
    <t xml:space="preserve"> 
902 07 02 0320153031 622</t>
  </si>
  <si>
    <t>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</si>
  <si>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п.1-п.п.5.-подпрограмма"Общее образование"-муниципальной программы городского округа Долгопрудный  «Образование городского округа Долгопрудный на 2020 – 2024 годы»</t>
  </si>
  <si>
    <t xml:space="preserve"> 
902 07 02 0320106050 612</t>
  </si>
  <si>
    <t xml:space="preserve">
902 07 07 0430500410 612</t>
  </si>
  <si>
    <t xml:space="preserve">
902 07 02 0320162200 612</t>
  </si>
  <si>
    <t xml:space="preserve"> 
902 07 02 0320153031 612</t>
  </si>
  <si>
    <t>612</t>
  </si>
  <si>
    <t>Мероприятия по созданию в муниципальных образовательных организациях: дошкольных общеобразовательных, дополнительного образования детей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</si>
  <si>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Проведение обследования технического состояния зданий, разработка проектно-сметной документации</t>
  </si>
  <si>
    <t xml:space="preserve">
902 07 02 0320106050 612</t>
  </si>
  <si>
    <t xml:space="preserve"> 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образования,в том числе в форме единого государственного экзамена</t>
  </si>
  <si>
    <t>622</t>
  </si>
  <si>
    <t xml:space="preserve"> 
 902 07 09 0350100950 622</t>
  </si>
  <si>
    <t>Повышение квалификации специалистов и обучение волонтеров методике проведения программ антинаркотической направленности</t>
  </si>
  <si>
    <t xml:space="preserve"> 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 в части расходов на приобретение учебников и учебных пособий, средств обучения, игр, игрушек</t>
  </si>
  <si>
    <t xml:space="preserve">Стимулирование лучших педагогических и руководящих работников
</t>
  </si>
  <si>
    <t xml:space="preserve"> 
902 0702 0320106050 622</t>
  </si>
  <si>
    <t xml:space="preserve">
902 07 02 03203L3040 622</t>
  </si>
  <si>
    <t xml:space="preserve">
902 07 07 04305S2190 622</t>
  </si>
  <si>
    <t>Обеспечение и проведение государственной итоговой аттестации
обучающихся, освоивших образовательные программы основного общего и среднего
общего образования, в том числе в форме единого государственного экзамена.</t>
  </si>
  <si>
    <t>902 0702 0320506050 622.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</si>
  <si>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 за счет средств местного бюджета</t>
  </si>
  <si>
    <t>902 0709 0420272640 612</t>
  </si>
  <si>
    <t xml:space="preserve">Выплата компенсаций работникам, привлекаемым к проведению государственной итоговой аттестации в пунктах проведения экзаменов 
</t>
  </si>
  <si>
    <t xml:space="preserve"> Проведение обследования технического состояния зданий, разработка проектно-сметной документации</t>
  </si>
  <si>
    <t>п.3.4.  подпрограммы II «Общее образование» муниципальной программы городского округа Долгопрудный "Образование"</t>
  </si>
  <si>
    <t>п.3.8.  подпрограммы II «Общее образование» муниципальной программы городского округа Долгопрудный "Образование"</t>
  </si>
  <si>
    <t xml:space="preserve">902 0702 0320153031 622
</t>
  </si>
  <si>
    <t>п.3.9.  подпрограммы II «Общее образование» муниципальной программы городского округа Долгопрудный "Образование"</t>
  </si>
  <si>
    <t>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</si>
  <si>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п.3.8. подпрограммы II «Общее образование» муниципальной программы городского округа Долгопрудный "Образование"</t>
  </si>
  <si>
    <t>п.1.4.  подпрограммы II «Общее образование» муниципальной программы городского округа Долгопрудный "Образование"</t>
  </si>
  <si>
    <t>п.5.4. подпрограмма III "Развитие системы отдыха и оздоровления детей", муниципальной программы "Социальная защита населения"</t>
  </si>
  <si>
    <t>п.1.9.  подпрограммы II «Общее образование» муниципальной программы городского округа Долгопрудный "Образование"</t>
  </si>
  <si>
    <t xml:space="preserve"> 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</si>
  <si>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п.5.  подпрограммы II «Общее образование» муниципальной программы городского округа Долгопрудный "Образование"</t>
  </si>
  <si>
    <t>Поощрение лучших воспитанников</t>
  </si>
  <si>
    <t xml:space="preserve"> 
 902 07 03 0330306060 612</t>
  </si>
  <si>
    <t>3.4. Мероприятия в сфере образования</t>
  </si>
  <si>
    <t xml:space="preserve">
902 07 09 0330306060 612</t>
  </si>
  <si>
    <t xml:space="preserve"> 
902 07 07 04305S2190 612</t>
  </si>
  <si>
    <t>902 0703 0330306060 612</t>
  </si>
  <si>
    <t xml:space="preserve">902 0709 0350100950 612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</si>
</sst>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0_ ;[Red]\-#,##0.00\ "/>
    <numFmt numFmtId="166" formatCode="#,##0.0000_ ;[Red]\-#,##0.0000\ 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  <charset val="204"/>
    </font>
    <font>
      <sz val="9"/>
      <name val="Calibri"/>
      <family val="2"/>
      <charset val="204"/>
    </font>
    <font>
      <b/>
      <sz val="9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name val="Calibri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rgb="FFFF0000"/>
      <name val="Calibri"/>
      <family val="2"/>
      <charset val="204"/>
    </font>
    <font>
      <sz val="1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b/>
      <sz val="9"/>
      <color rgb="FF000000"/>
      <name val="Calibri"/>
      <family val="2"/>
      <charset val="204"/>
    </font>
    <font>
      <b/>
      <sz val="9"/>
      <color rgb="FFFF0000"/>
      <name val="Calibri"/>
      <family val="2"/>
      <charset val="204"/>
    </font>
    <font>
      <b/>
      <sz val="14"/>
      <color rgb="FF000000"/>
      <name val="Arial"/>
      <family val="2"/>
      <charset val="204"/>
    </font>
    <font>
      <sz val="14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164" fontId="7" fillId="0" borderId="0" applyFont="0" applyFill="0" applyBorder="0" applyAlignment="0" applyProtection="0"/>
  </cellStyleXfs>
  <cellXfs count="178">
    <xf numFmtId="0" fontId="0" fillId="0" borderId="0" xfId="0"/>
    <xf numFmtId="165" fontId="6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/>
    </xf>
    <xf numFmtId="0" fontId="6" fillId="0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vertical="center"/>
    </xf>
    <xf numFmtId="0" fontId="4" fillId="3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49" fontId="5" fillId="0" borderId="1" xfId="1" applyNumberFormat="1" applyFont="1" applyFill="1" applyBorder="1" applyAlignment="1">
      <alignment horizontal="center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left" vertical="center" wrapText="1"/>
    </xf>
    <xf numFmtId="2" fontId="5" fillId="0" borderId="1" xfId="1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5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165" fontId="5" fillId="0" borderId="0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5" fontId="5" fillId="2" borderId="0" xfId="1" applyNumberFormat="1" applyFont="1" applyFill="1" applyBorder="1" applyAlignment="1">
      <alignment horizontal="right" vertical="center"/>
    </xf>
    <xf numFmtId="165" fontId="4" fillId="3" borderId="1" xfId="1" applyNumberFormat="1" applyFont="1" applyFill="1" applyBorder="1" applyAlignment="1">
      <alignment horizontal="right" vertical="center" wrapText="1"/>
    </xf>
    <xf numFmtId="165" fontId="5" fillId="0" borderId="1" xfId="4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4" fillId="4" borderId="1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5" fillId="0" borderId="1" xfId="4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 wrapText="1"/>
    </xf>
    <xf numFmtId="49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/>
    </xf>
    <xf numFmtId="49" fontId="5" fillId="2" borderId="0" xfId="1" applyNumberFormat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4" fontId="4" fillId="3" borderId="1" xfId="1" applyNumberFormat="1" applyFont="1" applyFill="1" applyBorder="1" applyAlignment="1">
      <alignment horizontal="right"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165" fontId="4" fillId="0" borderId="1" xfId="1" applyNumberFormat="1" applyFont="1" applyFill="1" applyBorder="1" applyAlignment="1">
      <alignment horizontal="right" vertical="center" wrapText="1"/>
    </xf>
    <xf numFmtId="0" fontId="9" fillId="0" borderId="0" xfId="1" applyFont="1" applyFill="1" applyAlignment="1">
      <alignment horizontal="left" vertical="center" wrapText="1"/>
    </xf>
    <xf numFmtId="0" fontId="9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center" vertical="center"/>
    </xf>
    <xf numFmtId="165" fontId="5" fillId="0" borderId="0" xfId="1" applyNumberFormat="1" applyFont="1" applyFill="1" applyAlignment="1">
      <alignment horizontal="right" vertical="center"/>
    </xf>
    <xf numFmtId="165" fontId="5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165" fontId="5" fillId="0" borderId="0" xfId="1" applyNumberFormat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 wrapText="1"/>
    </xf>
    <xf numFmtId="49" fontId="6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right" vertical="center"/>
    </xf>
    <xf numFmtId="165" fontId="6" fillId="0" borderId="0" xfId="1" applyNumberFormat="1" applyFont="1" applyFill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8" fillId="0" borderId="0" xfId="1" applyFont="1" applyFill="1" applyAlignment="1">
      <alignment horizontal="left" vertical="center"/>
    </xf>
    <xf numFmtId="166" fontId="5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wrapText="1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49" fontId="5" fillId="0" borderId="8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0" fontId="6" fillId="0" borderId="11" xfId="1" applyFont="1" applyFill="1" applyBorder="1" applyAlignment="1">
      <alignment horizontal="center" vertical="center"/>
    </xf>
    <xf numFmtId="165" fontId="5" fillId="0" borderId="12" xfId="1" applyNumberFormat="1" applyFont="1" applyFill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left" vertical="center" wrapText="1"/>
    </xf>
    <xf numFmtId="165" fontId="5" fillId="0" borderId="4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 wrapText="1"/>
    </xf>
    <xf numFmtId="166" fontId="5" fillId="0" borderId="5" xfId="1" applyNumberFormat="1" applyFont="1" applyFill="1" applyBorder="1" applyAlignment="1">
      <alignment horizontal="right" vertical="center"/>
    </xf>
    <xf numFmtId="165" fontId="5" fillId="0" borderId="5" xfId="1" applyNumberFormat="1" applyFont="1" applyFill="1" applyBorder="1" applyAlignment="1">
      <alignment horizontal="right" vertical="center"/>
    </xf>
    <xf numFmtId="165" fontId="5" fillId="0" borderId="14" xfId="1" applyNumberFormat="1" applyFont="1" applyFill="1" applyBorder="1" applyAlignment="1">
      <alignment horizontal="right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left" vertical="center" wrapText="1"/>
    </xf>
    <xf numFmtId="49" fontId="5" fillId="0" borderId="16" xfId="1" applyNumberFormat="1" applyFont="1" applyFill="1" applyBorder="1" applyAlignment="1">
      <alignment horizontal="center" vertical="center"/>
    </xf>
    <xf numFmtId="165" fontId="5" fillId="0" borderId="16" xfId="1" applyNumberFormat="1" applyFont="1" applyFill="1" applyBorder="1" applyAlignment="1">
      <alignment horizontal="right" vertical="center"/>
    </xf>
    <xf numFmtId="166" fontId="5" fillId="0" borderId="16" xfId="1" applyNumberFormat="1" applyFont="1" applyFill="1" applyBorder="1" applyAlignment="1">
      <alignment horizontal="right" vertical="center"/>
    </xf>
    <xf numFmtId="165" fontId="5" fillId="0" borderId="17" xfId="1" applyNumberFormat="1" applyFont="1" applyFill="1" applyBorder="1" applyAlignment="1">
      <alignment horizontal="right" vertical="center"/>
    </xf>
    <xf numFmtId="0" fontId="4" fillId="0" borderId="1" xfId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5" fontId="9" fillId="0" borderId="0" xfId="1" applyNumberFormat="1" applyFont="1" applyFill="1" applyAlignment="1">
      <alignment horizontal="left" vertical="center"/>
    </xf>
    <xf numFmtId="165" fontId="4" fillId="0" borderId="1" xfId="1" applyNumberFormat="1" applyFont="1" applyFill="1" applyBorder="1" applyAlignment="1">
      <alignment vertical="center" wrapText="1"/>
    </xf>
    <xf numFmtId="0" fontId="5" fillId="0" borderId="4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/>
    </xf>
    <xf numFmtId="0" fontId="6" fillId="0" borderId="19" xfId="1" applyFont="1" applyFill="1" applyBorder="1" applyAlignment="1">
      <alignment horizontal="center" vertical="center"/>
    </xf>
    <xf numFmtId="165" fontId="5" fillId="0" borderId="20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49" fontId="5" fillId="0" borderId="7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 wrapText="1"/>
    </xf>
    <xf numFmtId="0" fontId="6" fillId="0" borderId="6" xfId="1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2" fillId="0" borderId="6" xfId="0" applyFont="1" applyFill="1" applyBorder="1" applyAlignment="1">
      <alignment vertical="center" wrapText="1"/>
    </xf>
    <xf numFmtId="0" fontId="12" fillId="0" borderId="4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 wrapText="1"/>
    </xf>
    <xf numFmtId="0" fontId="13" fillId="0" borderId="3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4" xfId="3" xr:uid="{00000000-0005-0000-0000-000002000000}"/>
    <cellStyle name="Обычный 5" xfId="2" xr:uid="{00000000-0005-0000-0000-000003000000}"/>
    <cellStyle name="Финансовый" xfId="4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  <color rgb="FFCC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2:Q380"/>
  <sheetViews>
    <sheetView topLeftCell="A12" workbookViewId="0">
      <pane xSplit="2" ySplit="3" topLeftCell="C15" activePane="bottomRight" state="frozen"/>
      <selection activeCell="B15" sqref="B15:B17"/>
      <selection pane="topRight" activeCell="B15" sqref="B15:B17"/>
      <selection pane="bottomLeft" activeCell="B15" sqref="B15:B17"/>
      <selection pane="bottomRight" activeCell="B15" sqref="B15:B17"/>
    </sheetView>
  </sheetViews>
  <sheetFormatPr defaultColWidth="9.109375" defaultRowHeight="12.45" x14ac:dyDescent="0.3"/>
  <cols>
    <col min="1" max="1" width="5" style="12" customWidth="1"/>
    <col min="2" max="2" width="24.44140625" style="40" customWidth="1"/>
    <col min="3" max="3" width="91.6640625" style="41" customWidth="1"/>
    <col min="4" max="4" width="45.33203125" style="13" customWidth="1"/>
    <col min="5" max="5" width="24.109375" style="42" customWidth="1"/>
    <col min="6" max="7" width="17.6640625" style="25" bestFit="1" customWidth="1"/>
    <col min="8" max="8" width="18.109375" style="25" customWidth="1"/>
    <col min="9" max="9" width="17.6640625" style="44" customWidth="1"/>
    <col min="10" max="10" width="18.6640625" style="44" customWidth="1"/>
    <col min="11" max="11" width="18.6640625" style="13" customWidth="1"/>
    <col min="12" max="12" width="20.44140625" style="13" customWidth="1"/>
    <col min="13" max="13" width="19" style="13" customWidth="1"/>
    <col min="14" max="14" width="17.109375" style="13" customWidth="1"/>
    <col min="15" max="15" width="17.6640625" style="13" customWidth="1"/>
    <col min="16" max="16" width="18.6640625" style="13" customWidth="1"/>
    <col min="17" max="17" width="16.88671875" style="13" customWidth="1"/>
    <col min="18" max="16384" width="9.109375" style="13"/>
  </cols>
  <sheetData>
    <row r="2" spans="1:17" x14ac:dyDescent="0.3">
      <c r="I2" s="91" t="s">
        <v>6</v>
      </c>
      <c r="J2" s="91"/>
      <c r="P2" s="92"/>
      <c r="Q2" s="92"/>
    </row>
    <row r="3" spans="1:17" x14ac:dyDescent="0.3">
      <c r="I3" s="91" t="s">
        <v>13</v>
      </c>
      <c r="J3" s="91"/>
    </row>
    <row r="4" spans="1:17" x14ac:dyDescent="0.3">
      <c r="I4" s="91" t="s">
        <v>13</v>
      </c>
      <c r="J4" s="91"/>
      <c r="P4" s="92"/>
      <c r="Q4" s="92"/>
    </row>
    <row r="5" spans="1:17" x14ac:dyDescent="0.3">
      <c r="P5" s="92"/>
      <c r="Q5" s="92"/>
    </row>
    <row r="7" spans="1:17" x14ac:dyDescent="0.3">
      <c r="C7" s="45"/>
      <c r="D7" s="12"/>
      <c r="E7" s="46"/>
      <c r="F7" s="26"/>
      <c r="G7" s="26"/>
      <c r="H7" s="26"/>
      <c r="I7" s="47"/>
      <c r="J7" s="47"/>
      <c r="K7" s="12"/>
      <c r="L7" s="12"/>
      <c r="M7" s="12"/>
      <c r="N7" s="12"/>
      <c r="O7" s="12"/>
      <c r="P7" s="12"/>
    </row>
    <row r="8" spans="1:17" ht="24.05" customHeight="1" x14ac:dyDescent="0.3">
      <c r="A8" s="12" t="s">
        <v>12</v>
      </c>
    </row>
    <row r="9" spans="1:17" ht="24.05" customHeight="1" x14ac:dyDescent="0.3"/>
    <row r="10" spans="1:17" ht="24.05" customHeight="1" x14ac:dyDescent="0.3">
      <c r="A10" s="48" t="s">
        <v>3</v>
      </c>
      <c r="B10" s="49"/>
      <c r="C10" s="50"/>
      <c r="D10" s="51"/>
      <c r="E10" s="52"/>
      <c r="F10" s="27"/>
      <c r="G10" s="27"/>
    </row>
    <row r="11" spans="1:17" ht="24.05" customHeight="1" x14ac:dyDescent="0.3">
      <c r="A11" s="53" t="s">
        <v>0</v>
      </c>
    </row>
    <row r="12" spans="1:17" ht="24.05" customHeight="1" x14ac:dyDescent="0.3">
      <c r="A12" s="54" t="s">
        <v>0</v>
      </c>
    </row>
    <row r="13" spans="1:17" s="57" customFormat="1" ht="109.5" customHeight="1" x14ac:dyDescent="0.3">
      <c r="A13" s="34" t="s">
        <v>275</v>
      </c>
      <c r="B13" s="5" t="s">
        <v>2</v>
      </c>
      <c r="C13" s="34" t="s">
        <v>4</v>
      </c>
      <c r="D13" s="34" t="s">
        <v>5</v>
      </c>
      <c r="E13" s="55" t="s">
        <v>276</v>
      </c>
      <c r="F13" s="1" t="s">
        <v>7</v>
      </c>
      <c r="G13" s="1" t="s">
        <v>8</v>
      </c>
      <c r="H13" s="56" t="s">
        <v>9</v>
      </c>
      <c r="I13" s="1" t="s">
        <v>10</v>
      </c>
      <c r="J13" s="1" t="s">
        <v>11</v>
      </c>
    </row>
    <row r="14" spans="1:17" s="57" customFormat="1" x14ac:dyDescent="0.3">
      <c r="A14" s="34" t="s">
        <v>277</v>
      </c>
      <c r="B14" s="5" t="s">
        <v>278</v>
      </c>
      <c r="C14" s="34" t="s">
        <v>279</v>
      </c>
      <c r="D14" s="34" t="s">
        <v>280</v>
      </c>
      <c r="E14" s="55">
        <v>5</v>
      </c>
      <c r="F14" s="34">
        <v>6</v>
      </c>
      <c r="G14" s="34">
        <v>7</v>
      </c>
      <c r="H14" s="34">
        <v>8</v>
      </c>
      <c r="I14" s="34">
        <v>9</v>
      </c>
      <c r="J14" s="34" t="s">
        <v>281</v>
      </c>
    </row>
    <row r="15" spans="1:17" ht="49.75" x14ac:dyDescent="0.3">
      <c r="A15" s="86">
        <v>1</v>
      </c>
      <c r="B15" s="90" t="s">
        <v>200</v>
      </c>
      <c r="C15" s="36" t="s">
        <v>53</v>
      </c>
      <c r="D15" s="36" t="s">
        <v>273</v>
      </c>
      <c r="E15" s="9" t="s">
        <v>59</v>
      </c>
      <c r="F15" s="10">
        <v>0</v>
      </c>
      <c r="G15" s="10">
        <v>1350677</v>
      </c>
      <c r="H15" s="10">
        <v>0</v>
      </c>
      <c r="I15" s="11"/>
      <c r="J15" s="11"/>
      <c r="K15" s="12"/>
      <c r="L15" s="12"/>
      <c r="M15" s="12"/>
      <c r="N15" s="12"/>
      <c r="O15" s="12"/>
      <c r="P15" s="12"/>
    </row>
    <row r="16" spans="1:17" ht="49.75" x14ac:dyDescent="0.3">
      <c r="A16" s="86"/>
      <c r="B16" s="90"/>
      <c r="C16" s="36" t="s">
        <v>53</v>
      </c>
      <c r="D16" s="36" t="s">
        <v>298</v>
      </c>
      <c r="E16" s="9" t="s">
        <v>261</v>
      </c>
      <c r="F16" s="10">
        <v>336889.99</v>
      </c>
      <c r="G16" s="10">
        <v>0</v>
      </c>
      <c r="H16" s="10">
        <v>0</v>
      </c>
      <c r="I16" s="11"/>
      <c r="J16" s="11"/>
      <c r="K16" s="14"/>
      <c r="L16" s="12"/>
      <c r="M16" s="12"/>
      <c r="N16" s="12"/>
      <c r="O16" s="12"/>
      <c r="P16" s="12"/>
    </row>
    <row r="17" spans="1:16" ht="49.75" x14ac:dyDescent="0.3">
      <c r="A17" s="86"/>
      <c r="B17" s="90"/>
      <c r="C17" s="36" t="s">
        <v>60</v>
      </c>
      <c r="D17" s="36" t="s">
        <v>297</v>
      </c>
      <c r="E17" s="9" t="s">
        <v>61</v>
      </c>
      <c r="F17" s="10">
        <v>426805</v>
      </c>
      <c r="G17" s="10">
        <v>0</v>
      </c>
      <c r="H17" s="10">
        <v>0</v>
      </c>
      <c r="I17" s="11"/>
      <c r="J17" s="11"/>
      <c r="K17" s="14"/>
      <c r="L17" s="12"/>
      <c r="M17" s="12"/>
      <c r="N17" s="12"/>
      <c r="O17" s="12"/>
      <c r="P17" s="12"/>
    </row>
    <row r="18" spans="1:16" ht="49.75" x14ac:dyDescent="0.3">
      <c r="A18" s="86">
        <v>2</v>
      </c>
      <c r="B18" s="90" t="s">
        <v>201</v>
      </c>
      <c r="C18" s="36" t="s">
        <v>53</v>
      </c>
      <c r="D18" s="36" t="s">
        <v>273</v>
      </c>
      <c r="E18" s="35" t="s">
        <v>62</v>
      </c>
      <c r="F18" s="10">
        <v>0</v>
      </c>
      <c r="G18" s="10">
        <v>1537791</v>
      </c>
      <c r="H18" s="10">
        <v>0</v>
      </c>
      <c r="I18" s="11"/>
      <c r="J18" s="11"/>
      <c r="K18" s="12"/>
      <c r="L18" s="12"/>
      <c r="M18" s="12"/>
      <c r="N18" s="12"/>
      <c r="O18" s="12"/>
      <c r="P18" s="12"/>
    </row>
    <row r="19" spans="1:16" ht="49.75" x14ac:dyDescent="0.3">
      <c r="A19" s="86"/>
      <c r="B19" s="90"/>
      <c r="C19" s="36" t="s">
        <v>63</v>
      </c>
      <c r="D19" s="36" t="s">
        <v>297</v>
      </c>
      <c r="E19" s="9" t="s">
        <v>64</v>
      </c>
      <c r="F19" s="10">
        <v>272745</v>
      </c>
      <c r="G19" s="10">
        <v>0</v>
      </c>
      <c r="H19" s="10">
        <v>0</v>
      </c>
      <c r="I19" s="11"/>
      <c r="J19" s="11"/>
      <c r="K19" s="12"/>
      <c r="L19" s="12"/>
      <c r="M19" s="12"/>
      <c r="N19" s="12"/>
      <c r="O19" s="12"/>
      <c r="P19" s="12"/>
    </row>
    <row r="20" spans="1:16" ht="49.75" x14ac:dyDescent="0.3">
      <c r="A20" s="86"/>
      <c r="B20" s="90"/>
      <c r="C20" s="36" t="s">
        <v>53</v>
      </c>
      <c r="D20" s="36" t="s">
        <v>298</v>
      </c>
      <c r="E20" s="9" t="s">
        <v>168</v>
      </c>
      <c r="F20" s="10">
        <v>359769.24</v>
      </c>
      <c r="G20" s="10">
        <v>0</v>
      </c>
      <c r="H20" s="10">
        <v>0</v>
      </c>
      <c r="I20" s="11"/>
      <c r="J20" s="11"/>
      <c r="K20" s="12"/>
      <c r="L20" s="12"/>
      <c r="M20" s="12"/>
      <c r="N20" s="12"/>
      <c r="O20" s="12"/>
      <c r="P20" s="12"/>
    </row>
    <row r="21" spans="1:16" ht="49.75" x14ac:dyDescent="0.3">
      <c r="A21" s="86">
        <v>3</v>
      </c>
      <c r="B21" s="90" t="s">
        <v>202</v>
      </c>
      <c r="C21" s="15" t="s">
        <v>60</v>
      </c>
      <c r="D21" s="36" t="s">
        <v>297</v>
      </c>
      <c r="E21" s="16" t="s">
        <v>64</v>
      </c>
      <c r="F21" s="3">
        <v>288365</v>
      </c>
      <c r="G21" s="3">
        <v>0</v>
      </c>
      <c r="H21" s="10">
        <v>0</v>
      </c>
      <c r="I21" s="11"/>
      <c r="J21" s="11"/>
      <c r="K21" s="12"/>
      <c r="L21" s="12"/>
      <c r="M21" s="12"/>
      <c r="N21" s="12"/>
      <c r="O21" s="12"/>
      <c r="P21" s="12"/>
    </row>
    <row r="22" spans="1:16" ht="49.75" x14ac:dyDescent="0.3">
      <c r="A22" s="86"/>
      <c r="B22" s="90"/>
      <c r="C22" s="89" t="s">
        <v>53</v>
      </c>
      <c r="D22" s="36" t="s">
        <v>298</v>
      </c>
      <c r="E22" s="16" t="s">
        <v>168</v>
      </c>
      <c r="F22" s="3">
        <v>65000</v>
      </c>
      <c r="G22" s="3">
        <v>0</v>
      </c>
      <c r="H22" s="10">
        <v>0</v>
      </c>
      <c r="I22" s="11"/>
      <c r="J22" s="11"/>
      <c r="K22" s="12"/>
      <c r="L22" s="12"/>
      <c r="M22" s="12"/>
      <c r="N22" s="12"/>
      <c r="O22" s="12"/>
      <c r="P22" s="12"/>
    </row>
    <row r="23" spans="1:16" ht="49.75" x14ac:dyDescent="0.3">
      <c r="A23" s="86"/>
      <c r="B23" s="90"/>
      <c r="C23" s="89"/>
      <c r="D23" s="36" t="s">
        <v>273</v>
      </c>
      <c r="E23" s="16" t="s">
        <v>239</v>
      </c>
      <c r="F23" s="3">
        <v>0</v>
      </c>
      <c r="G23" s="3">
        <v>383879</v>
      </c>
      <c r="H23" s="10">
        <v>0</v>
      </c>
      <c r="I23" s="11"/>
      <c r="J23" s="11"/>
      <c r="K23" s="12"/>
      <c r="L23" s="12"/>
      <c r="M23" s="12"/>
      <c r="N23" s="12"/>
      <c r="O23" s="12"/>
      <c r="P23" s="12"/>
    </row>
    <row r="24" spans="1:16" ht="49.75" x14ac:dyDescent="0.3">
      <c r="A24" s="86">
        <v>4</v>
      </c>
      <c r="B24" s="90" t="s">
        <v>203</v>
      </c>
      <c r="C24" s="36" t="s">
        <v>60</v>
      </c>
      <c r="D24" s="36" t="s">
        <v>297</v>
      </c>
      <c r="E24" s="2" t="s">
        <v>64</v>
      </c>
      <c r="F24" s="4">
        <v>547057.43999999994</v>
      </c>
      <c r="G24" s="17">
        <v>0</v>
      </c>
      <c r="H24" s="10">
        <v>0</v>
      </c>
      <c r="I24" s="11"/>
      <c r="J24" s="11"/>
      <c r="K24" s="12"/>
      <c r="L24" s="12"/>
      <c r="M24" s="12"/>
      <c r="N24" s="12"/>
      <c r="O24" s="12"/>
      <c r="P24" s="12"/>
    </row>
    <row r="25" spans="1:16" ht="49.75" x14ac:dyDescent="0.3">
      <c r="A25" s="86"/>
      <c r="B25" s="90"/>
      <c r="C25" s="36" t="s">
        <v>53</v>
      </c>
      <c r="D25" s="36" t="s">
        <v>298</v>
      </c>
      <c r="E25" s="2" t="s">
        <v>168</v>
      </c>
      <c r="F25" s="4">
        <v>892489.25</v>
      </c>
      <c r="G25" s="3">
        <v>0</v>
      </c>
      <c r="H25" s="10">
        <v>0</v>
      </c>
      <c r="I25" s="11"/>
      <c r="J25" s="11"/>
      <c r="K25" s="12"/>
      <c r="L25" s="12"/>
      <c r="M25" s="12"/>
      <c r="N25" s="12"/>
      <c r="O25" s="12"/>
      <c r="P25" s="12"/>
    </row>
    <row r="26" spans="1:16" ht="49.75" x14ac:dyDescent="0.3">
      <c r="A26" s="86"/>
      <c r="B26" s="90"/>
      <c r="C26" s="36" t="s">
        <v>53</v>
      </c>
      <c r="D26" s="36" t="s">
        <v>273</v>
      </c>
      <c r="E26" s="2" t="s">
        <v>65</v>
      </c>
      <c r="F26" s="4">
        <v>0</v>
      </c>
      <c r="G26" s="3">
        <v>752407</v>
      </c>
      <c r="H26" s="10">
        <v>0</v>
      </c>
      <c r="I26" s="11"/>
      <c r="J26" s="11"/>
      <c r="K26" s="12"/>
      <c r="L26" s="12"/>
      <c r="M26" s="12"/>
      <c r="N26" s="12"/>
      <c r="O26" s="12"/>
      <c r="P26" s="12"/>
    </row>
    <row r="27" spans="1:16" ht="49.75" x14ac:dyDescent="0.3">
      <c r="A27" s="86"/>
      <c r="B27" s="90"/>
      <c r="C27" s="36" t="s">
        <v>81</v>
      </c>
      <c r="D27" s="36" t="s">
        <v>304</v>
      </c>
      <c r="E27" s="2" t="s">
        <v>82</v>
      </c>
      <c r="F27" s="4">
        <v>12730</v>
      </c>
      <c r="G27" s="3">
        <v>0</v>
      </c>
      <c r="H27" s="10">
        <v>0</v>
      </c>
      <c r="I27" s="11"/>
      <c r="J27" s="11"/>
      <c r="K27" s="12"/>
      <c r="L27" s="12"/>
      <c r="M27" s="12"/>
      <c r="N27" s="12"/>
      <c r="O27" s="12"/>
      <c r="P27" s="12"/>
    </row>
    <row r="28" spans="1:16" ht="49.75" x14ac:dyDescent="0.3">
      <c r="A28" s="86"/>
      <c r="B28" s="90"/>
      <c r="C28" s="36" t="s">
        <v>112</v>
      </c>
      <c r="D28" s="36" t="s">
        <v>303</v>
      </c>
      <c r="E28" s="2" t="s">
        <v>194</v>
      </c>
      <c r="F28" s="4">
        <v>25000</v>
      </c>
      <c r="G28" s="3">
        <v>0</v>
      </c>
      <c r="H28" s="10">
        <v>0</v>
      </c>
      <c r="I28" s="11"/>
      <c r="J28" s="11"/>
      <c r="K28" s="12"/>
      <c r="L28" s="12"/>
      <c r="M28" s="12"/>
      <c r="N28" s="12"/>
      <c r="O28" s="12"/>
      <c r="P28" s="12"/>
    </row>
    <row r="29" spans="1:16" ht="49.75" x14ac:dyDescent="0.3">
      <c r="A29" s="86">
        <v>5</v>
      </c>
      <c r="B29" s="90" t="s">
        <v>204</v>
      </c>
      <c r="C29" s="15" t="s">
        <v>265</v>
      </c>
      <c r="D29" s="36" t="s">
        <v>297</v>
      </c>
      <c r="E29" s="16" t="s">
        <v>61</v>
      </c>
      <c r="F29" s="3">
        <v>451824</v>
      </c>
      <c r="G29" s="3">
        <v>0</v>
      </c>
      <c r="H29" s="10">
        <v>0</v>
      </c>
      <c r="I29" s="19"/>
      <c r="J29" s="19"/>
      <c r="K29" s="14"/>
    </row>
    <row r="30" spans="1:16" ht="49.75" x14ac:dyDescent="0.3">
      <c r="A30" s="86"/>
      <c r="B30" s="90"/>
      <c r="C30" s="36" t="s">
        <v>266</v>
      </c>
      <c r="D30" s="36" t="s">
        <v>300</v>
      </c>
      <c r="E30" s="16" t="s">
        <v>240</v>
      </c>
      <c r="F30" s="3">
        <v>178000.06</v>
      </c>
      <c r="G30" s="3">
        <v>0</v>
      </c>
      <c r="H30" s="10">
        <v>0</v>
      </c>
      <c r="I30" s="19"/>
      <c r="J30" s="19"/>
      <c r="K30" s="14"/>
    </row>
    <row r="31" spans="1:16" ht="49.75" x14ac:dyDescent="0.3">
      <c r="A31" s="86"/>
      <c r="B31" s="90"/>
      <c r="C31" s="36" t="s">
        <v>53</v>
      </c>
      <c r="D31" s="36" t="s">
        <v>298</v>
      </c>
      <c r="E31" s="2" t="s">
        <v>65</v>
      </c>
      <c r="F31" s="3">
        <v>0</v>
      </c>
      <c r="G31" s="3">
        <v>0</v>
      </c>
      <c r="H31" s="10">
        <v>0</v>
      </c>
      <c r="I31" s="19"/>
      <c r="J31" s="19"/>
      <c r="K31" s="14"/>
    </row>
    <row r="32" spans="1:16" ht="49.75" x14ac:dyDescent="0.3">
      <c r="A32" s="86"/>
      <c r="B32" s="90"/>
      <c r="C32" s="36" t="s">
        <v>267</v>
      </c>
      <c r="D32" s="36" t="s">
        <v>301</v>
      </c>
      <c r="E32" s="16" t="s">
        <v>241</v>
      </c>
      <c r="F32" s="3">
        <v>0</v>
      </c>
      <c r="G32" s="3">
        <v>34294000</v>
      </c>
      <c r="H32" s="10">
        <v>0</v>
      </c>
      <c r="I32" s="19"/>
      <c r="J32" s="19"/>
    </row>
    <row r="33" spans="1:11" ht="49.75" x14ac:dyDescent="0.25">
      <c r="A33" s="86">
        <v>6</v>
      </c>
      <c r="B33" s="90" t="s">
        <v>205</v>
      </c>
      <c r="C33" s="22" t="s">
        <v>58</v>
      </c>
      <c r="D33" s="36" t="s">
        <v>297</v>
      </c>
      <c r="E33" s="2" t="s">
        <v>64</v>
      </c>
      <c r="F33" s="4">
        <v>456142.5</v>
      </c>
      <c r="G33" s="17">
        <v>0</v>
      </c>
      <c r="H33" s="10">
        <v>0</v>
      </c>
      <c r="I33" s="19"/>
      <c r="J33" s="19"/>
    </row>
    <row r="34" spans="1:11" x14ac:dyDescent="0.3">
      <c r="A34" s="86"/>
      <c r="B34" s="90"/>
      <c r="C34" s="36" t="s">
        <v>81</v>
      </c>
      <c r="D34" s="36"/>
      <c r="E34" s="2" t="s">
        <v>82</v>
      </c>
      <c r="F34" s="4">
        <v>63650</v>
      </c>
      <c r="G34" s="3">
        <v>0</v>
      </c>
      <c r="H34" s="10">
        <v>0</v>
      </c>
      <c r="I34" s="19"/>
      <c r="J34" s="19"/>
    </row>
    <row r="35" spans="1:11" ht="49.75" x14ac:dyDescent="0.3">
      <c r="A35" s="86"/>
      <c r="B35" s="90"/>
      <c r="C35" s="36" t="s">
        <v>53</v>
      </c>
      <c r="D35" s="36" t="s">
        <v>273</v>
      </c>
      <c r="E35" s="2" t="s">
        <v>311</v>
      </c>
      <c r="F35" s="4">
        <v>0</v>
      </c>
      <c r="G35" s="3">
        <v>1209093</v>
      </c>
      <c r="H35" s="10">
        <v>0</v>
      </c>
      <c r="I35" s="19"/>
      <c r="J35" s="19"/>
    </row>
    <row r="36" spans="1:11" ht="49.75" x14ac:dyDescent="0.3">
      <c r="A36" s="86">
        <v>7</v>
      </c>
      <c r="B36" s="90" t="s">
        <v>206</v>
      </c>
      <c r="C36" s="15" t="s">
        <v>265</v>
      </c>
      <c r="D36" s="36" t="s">
        <v>297</v>
      </c>
      <c r="E36" s="16" t="s">
        <v>64</v>
      </c>
      <c r="F36" s="3">
        <v>432630</v>
      </c>
      <c r="G36" s="3">
        <v>0</v>
      </c>
      <c r="H36" s="10">
        <v>0</v>
      </c>
      <c r="I36" s="19"/>
      <c r="J36" s="19"/>
    </row>
    <row r="37" spans="1:11" ht="49.75" x14ac:dyDescent="0.3">
      <c r="A37" s="86"/>
      <c r="B37" s="90"/>
      <c r="C37" s="23" t="s">
        <v>268</v>
      </c>
      <c r="D37" s="36" t="s">
        <v>298</v>
      </c>
      <c r="E37" s="2" t="s">
        <v>168</v>
      </c>
      <c r="F37" s="3">
        <v>147000</v>
      </c>
      <c r="G37" s="3">
        <v>0</v>
      </c>
      <c r="H37" s="10">
        <v>0</v>
      </c>
      <c r="I37" s="19"/>
      <c r="J37" s="19"/>
    </row>
    <row r="38" spans="1:11" ht="49.75" x14ac:dyDescent="0.3">
      <c r="A38" s="86"/>
      <c r="B38" s="90"/>
      <c r="C38" s="24" t="s">
        <v>68</v>
      </c>
      <c r="D38" s="36" t="s">
        <v>303</v>
      </c>
      <c r="E38" s="16" t="s">
        <v>194</v>
      </c>
      <c r="F38" s="3">
        <v>15000</v>
      </c>
      <c r="G38" s="3">
        <v>0</v>
      </c>
      <c r="H38" s="10">
        <v>0</v>
      </c>
      <c r="I38" s="19"/>
      <c r="J38" s="19"/>
    </row>
    <row r="39" spans="1:11" ht="49.75" x14ac:dyDescent="0.3">
      <c r="A39" s="86"/>
      <c r="B39" s="90"/>
      <c r="C39" s="23" t="s">
        <v>268</v>
      </c>
      <c r="D39" s="36" t="s">
        <v>273</v>
      </c>
      <c r="E39" s="9" t="s">
        <v>242</v>
      </c>
      <c r="F39" s="10">
        <v>0</v>
      </c>
      <c r="G39" s="3">
        <v>689360</v>
      </c>
      <c r="H39" s="10">
        <v>0</v>
      </c>
      <c r="I39" s="19"/>
      <c r="J39" s="19"/>
    </row>
    <row r="40" spans="1:11" ht="49.75" x14ac:dyDescent="0.3">
      <c r="A40" s="86"/>
      <c r="B40" s="90" t="s">
        <v>207</v>
      </c>
      <c r="C40" s="36" t="s">
        <v>58</v>
      </c>
      <c r="D40" s="36" t="s">
        <v>297</v>
      </c>
      <c r="E40" s="16" t="s">
        <v>64</v>
      </c>
      <c r="F40" s="3">
        <v>262999</v>
      </c>
      <c r="G40" s="3">
        <v>0</v>
      </c>
      <c r="H40" s="10">
        <v>0</v>
      </c>
      <c r="I40" s="19"/>
      <c r="J40" s="19"/>
    </row>
    <row r="41" spans="1:11" ht="49.75" x14ac:dyDescent="0.3">
      <c r="A41" s="86"/>
      <c r="B41" s="90"/>
      <c r="C41" s="23" t="s">
        <v>268</v>
      </c>
      <c r="D41" s="36" t="s">
        <v>273</v>
      </c>
      <c r="E41" s="9" t="s">
        <v>242</v>
      </c>
      <c r="F41" s="3">
        <v>0</v>
      </c>
      <c r="G41" s="3">
        <v>0</v>
      </c>
      <c r="H41" s="10">
        <v>0</v>
      </c>
      <c r="I41" s="19"/>
      <c r="J41" s="19"/>
    </row>
    <row r="42" spans="1:11" ht="49.75" x14ac:dyDescent="0.3">
      <c r="A42" s="86"/>
      <c r="B42" s="90"/>
      <c r="C42" s="36" t="s">
        <v>68</v>
      </c>
      <c r="D42" s="36" t="s">
        <v>303</v>
      </c>
      <c r="E42" s="2" t="s">
        <v>194</v>
      </c>
      <c r="F42" s="4">
        <v>14773.05</v>
      </c>
      <c r="G42" s="3">
        <v>0</v>
      </c>
      <c r="H42" s="10">
        <v>0</v>
      </c>
      <c r="I42" s="19"/>
      <c r="J42" s="19"/>
    </row>
    <row r="43" spans="1:11" ht="49.75" x14ac:dyDescent="0.3">
      <c r="A43" s="86">
        <v>9</v>
      </c>
      <c r="B43" s="90" t="s">
        <v>208</v>
      </c>
      <c r="C43" s="36" t="s">
        <v>58</v>
      </c>
      <c r="D43" s="36" t="s">
        <v>297</v>
      </c>
      <c r="E43" s="9" t="s">
        <v>61</v>
      </c>
      <c r="F43" s="10">
        <v>554157.5</v>
      </c>
      <c r="G43" s="10">
        <v>0</v>
      </c>
      <c r="H43" s="10">
        <v>0</v>
      </c>
      <c r="I43" s="19"/>
      <c r="J43" s="19"/>
      <c r="K43" s="14"/>
    </row>
    <row r="44" spans="1:11" ht="49.75" x14ac:dyDescent="0.3">
      <c r="A44" s="86"/>
      <c r="B44" s="90"/>
      <c r="C44" s="36" t="s">
        <v>53</v>
      </c>
      <c r="D44" s="36" t="s">
        <v>298</v>
      </c>
      <c r="E44" s="9" t="s">
        <v>261</v>
      </c>
      <c r="F44" s="10">
        <v>40466.300000000003</v>
      </c>
      <c r="G44" s="10">
        <v>0</v>
      </c>
      <c r="H44" s="10">
        <v>0</v>
      </c>
      <c r="I44" s="19"/>
      <c r="J44" s="19"/>
      <c r="K44" s="14"/>
    </row>
    <row r="45" spans="1:11" ht="49.75" x14ac:dyDescent="0.3">
      <c r="A45" s="86"/>
      <c r="B45" s="90"/>
      <c r="C45" s="36" t="s">
        <v>53</v>
      </c>
      <c r="D45" s="36" t="s">
        <v>273</v>
      </c>
      <c r="E45" s="9" t="s">
        <v>263</v>
      </c>
      <c r="F45" s="10">
        <v>0</v>
      </c>
      <c r="G45" s="10">
        <v>240934</v>
      </c>
      <c r="H45" s="10">
        <v>0</v>
      </c>
      <c r="I45" s="19"/>
      <c r="J45" s="19"/>
    </row>
    <row r="46" spans="1:11" ht="49.75" x14ac:dyDescent="0.3">
      <c r="A46" s="87">
        <v>10</v>
      </c>
      <c r="B46" s="90" t="s">
        <v>209</v>
      </c>
      <c r="C46" s="36" t="s">
        <v>53</v>
      </c>
      <c r="D46" s="36" t="s">
        <v>273</v>
      </c>
      <c r="E46" s="35" t="s">
        <v>65</v>
      </c>
      <c r="F46" s="10">
        <v>0</v>
      </c>
      <c r="G46" s="10">
        <v>269639</v>
      </c>
      <c r="H46" s="10">
        <v>0</v>
      </c>
      <c r="I46" s="19"/>
      <c r="J46" s="19"/>
    </row>
    <row r="47" spans="1:11" ht="49.75" x14ac:dyDescent="0.3">
      <c r="A47" s="87"/>
      <c r="B47" s="90"/>
      <c r="C47" s="36" t="s">
        <v>60</v>
      </c>
      <c r="D47" s="36" t="s">
        <v>297</v>
      </c>
      <c r="E47" s="9" t="s">
        <v>64</v>
      </c>
      <c r="F47" s="10">
        <v>581542.5</v>
      </c>
      <c r="G47" s="10">
        <v>0</v>
      </c>
      <c r="H47" s="10">
        <v>0</v>
      </c>
      <c r="I47" s="19"/>
      <c r="J47" s="19"/>
    </row>
    <row r="48" spans="1:11" ht="49.75" x14ac:dyDescent="0.3">
      <c r="A48" s="87"/>
      <c r="B48" s="90"/>
      <c r="C48" s="36" t="s">
        <v>53</v>
      </c>
      <c r="D48" s="36" t="s">
        <v>298</v>
      </c>
      <c r="E48" s="2" t="s">
        <v>168</v>
      </c>
      <c r="F48" s="10">
        <v>436135.79</v>
      </c>
      <c r="G48" s="10">
        <v>0</v>
      </c>
      <c r="H48" s="10">
        <v>0</v>
      </c>
      <c r="I48" s="19"/>
      <c r="J48" s="19"/>
    </row>
    <row r="49" spans="1:11" ht="49.75" x14ac:dyDescent="0.25">
      <c r="A49" s="86">
        <v>11</v>
      </c>
      <c r="B49" s="90" t="s">
        <v>210</v>
      </c>
      <c r="C49" s="22" t="s">
        <v>60</v>
      </c>
      <c r="D49" s="36" t="s">
        <v>297</v>
      </c>
      <c r="E49" s="2" t="s">
        <v>61</v>
      </c>
      <c r="F49" s="4">
        <v>456142.5</v>
      </c>
      <c r="G49" s="3">
        <v>0</v>
      </c>
      <c r="H49" s="10">
        <v>0</v>
      </c>
      <c r="I49" s="19"/>
      <c r="J49" s="19"/>
      <c r="K49" s="14"/>
    </row>
    <row r="50" spans="1:11" ht="49.75" x14ac:dyDescent="0.3">
      <c r="A50" s="86"/>
      <c r="B50" s="90"/>
      <c r="C50" s="36" t="s">
        <v>166</v>
      </c>
      <c r="D50" s="36" t="s">
        <v>298</v>
      </c>
      <c r="E50" s="2" t="s">
        <v>262</v>
      </c>
      <c r="F50" s="4">
        <v>1155703.82</v>
      </c>
      <c r="G50" s="3">
        <v>0</v>
      </c>
      <c r="H50" s="10">
        <v>0</v>
      </c>
      <c r="I50" s="19"/>
      <c r="J50" s="19"/>
      <c r="K50" s="14"/>
    </row>
    <row r="51" spans="1:11" ht="49.75" x14ac:dyDescent="0.3">
      <c r="A51" s="86"/>
      <c r="B51" s="90"/>
      <c r="C51" s="36" t="s">
        <v>166</v>
      </c>
      <c r="D51" s="36" t="s">
        <v>273</v>
      </c>
      <c r="E51" s="2" t="s">
        <v>312</v>
      </c>
      <c r="F51" s="4">
        <v>0</v>
      </c>
      <c r="G51" s="3">
        <v>715020</v>
      </c>
      <c r="H51" s="10">
        <v>0</v>
      </c>
      <c r="I51" s="19"/>
      <c r="J51" s="19"/>
    </row>
    <row r="52" spans="1:11" ht="49.75" x14ac:dyDescent="0.3">
      <c r="A52" s="86">
        <v>12</v>
      </c>
      <c r="B52" s="90" t="s">
        <v>211</v>
      </c>
      <c r="C52" s="36" t="s">
        <v>60</v>
      </c>
      <c r="D52" s="36" t="s">
        <v>297</v>
      </c>
      <c r="E52" s="2" t="s">
        <v>64</v>
      </c>
      <c r="F52" s="4">
        <v>642675</v>
      </c>
      <c r="G52" s="3">
        <v>0</v>
      </c>
      <c r="H52" s="10">
        <v>0</v>
      </c>
      <c r="I52" s="19"/>
      <c r="J52" s="19"/>
    </row>
    <row r="53" spans="1:11" ht="49.75" x14ac:dyDescent="0.3">
      <c r="A53" s="86"/>
      <c r="B53" s="90"/>
      <c r="C53" s="36" t="s">
        <v>53</v>
      </c>
      <c r="D53" s="36" t="s">
        <v>298</v>
      </c>
      <c r="E53" s="2" t="s">
        <v>168</v>
      </c>
      <c r="F53" s="4">
        <v>248750</v>
      </c>
      <c r="G53" s="18">
        <v>0</v>
      </c>
      <c r="H53" s="10">
        <v>0</v>
      </c>
      <c r="I53" s="19"/>
      <c r="J53" s="19"/>
    </row>
    <row r="54" spans="1:11" ht="49.75" x14ac:dyDescent="0.3">
      <c r="A54" s="86"/>
      <c r="B54" s="90"/>
      <c r="C54" s="36" t="s">
        <v>18</v>
      </c>
      <c r="D54" s="36" t="s">
        <v>299</v>
      </c>
      <c r="E54" s="2" t="s">
        <v>168</v>
      </c>
      <c r="F54" s="4">
        <v>437893</v>
      </c>
      <c r="G54" s="3">
        <v>0</v>
      </c>
      <c r="H54" s="10">
        <v>0</v>
      </c>
      <c r="I54" s="19"/>
      <c r="J54" s="19"/>
    </row>
    <row r="55" spans="1:11" ht="49.75" x14ac:dyDescent="0.3">
      <c r="A55" s="86"/>
      <c r="B55" s="90"/>
      <c r="C55" s="36" t="s">
        <v>60</v>
      </c>
      <c r="D55" s="36" t="s">
        <v>297</v>
      </c>
      <c r="E55" s="2" t="s">
        <v>82</v>
      </c>
      <c r="F55" s="4">
        <v>11530</v>
      </c>
      <c r="G55" s="3">
        <v>0</v>
      </c>
      <c r="H55" s="10">
        <v>0</v>
      </c>
      <c r="I55" s="19"/>
      <c r="J55" s="19"/>
    </row>
    <row r="56" spans="1:11" ht="49.75" x14ac:dyDescent="0.3">
      <c r="A56" s="86">
        <v>13</v>
      </c>
      <c r="B56" s="90" t="s">
        <v>212</v>
      </c>
      <c r="C56" s="20" t="s">
        <v>63</v>
      </c>
      <c r="D56" s="36" t="s">
        <v>297</v>
      </c>
      <c r="E56" s="2" t="s">
        <v>64</v>
      </c>
      <c r="F56" s="4">
        <v>424792.5</v>
      </c>
      <c r="G56" s="3">
        <v>0</v>
      </c>
      <c r="H56" s="10">
        <v>0</v>
      </c>
      <c r="I56" s="19"/>
      <c r="J56" s="19"/>
    </row>
    <row r="57" spans="1:11" ht="49.75" x14ac:dyDescent="0.3">
      <c r="A57" s="86"/>
      <c r="B57" s="90"/>
      <c r="C57" s="15" t="s">
        <v>18</v>
      </c>
      <c r="D57" s="36" t="s">
        <v>299</v>
      </c>
      <c r="E57" s="2" t="s">
        <v>168</v>
      </c>
      <c r="F57" s="4">
        <v>68810</v>
      </c>
      <c r="G57" s="3">
        <v>0</v>
      </c>
      <c r="H57" s="10">
        <v>0</v>
      </c>
      <c r="I57" s="19"/>
      <c r="J57" s="19"/>
    </row>
    <row r="58" spans="1:11" ht="49.75" x14ac:dyDescent="0.3">
      <c r="A58" s="80">
        <v>14</v>
      </c>
      <c r="B58" s="82" t="s">
        <v>213</v>
      </c>
      <c r="C58" s="36" t="s">
        <v>166</v>
      </c>
      <c r="D58" s="36" t="s">
        <v>273</v>
      </c>
      <c r="E58" s="2" t="s">
        <v>314</v>
      </c>
      <c r="F58" s="4">
        <v>0</v>
      </c>
      <c r="G58" s="3">
        <v>0</v>
      </c>
      <c r="H58" s="10">
        <v>0</v>
      </c>
      <c r="I58" s="19"/>
      <c r="J58" s="19"/>
    </row>
    <row r="59" spans="1:11" ht="49.75" x14ac:dyDescent="0.3">
      <c r="A59" s="81"/>
      <c r="B59" s="83"/>
      <c r="C59" s="15" t="s">
        <v>269</v>
      </c>
      <c r="D59" s="36" t="s">
        <v>297</v>
      </c>
      <c r="E59" s="16" t="s">
        <v>61</v>
      </c>
      <c r="F59" s="3">
        <v>224152.5</v>
      </c>
      <c r="G59" s="3">
        <v>0</v>
      </c>
      <c r="H59" s="10">
        <v>0</v>
      </c>
      <c r="I59" s="19"/>
      <c r="J59" s="19"/>
      <c r="K59" s="14"/>
    </row>
    <row r="60" spans="1:11" ht="49.75" x14ac:dyDescent="0.3">
      <c r="A60" s="86">
        <v>15</v>
      </c>
      <c r="B60" s="90" t="s">
        <v>214</v>
      </c>
      <c r="C60" s="20" t="s">
        <v>63</v>
      </c>
      <c r="D60" s="36" t="s">
        <v>297</v>
      </c>
      <c r="E60" s="2" t="s">
        <v>61</v>
      </c>
      <c r="F60" s="4">
        <v>88007.29</v>
      </c>
      <c r="G60" s="3">
        <v>0</v>
      </c>
      <c r="H60" s="10">
        <v>0</v>
      </c>
      <c r="I60" s="19"/>
      <c r="J60" s="19"/>
      <c r="K60" s="14"/>
    </row>
    <row r="61" spans="1:11" ht="49.75" x14ac:dyDescent="0.3">
      <c r="A61" s="86"/>
      <c r="B61" s="90"/>
      <c r="C61" s="36" t="s">
        <v>166</v>
      </c>
      <c r="D61" s="36" t="s">
        <v>273</v>
      </c>
      <c r="E61" s="2" t="s">
        <v>314</v>
      </c>
      <c r="F61" s="4">
        <v>0</v>
      </c>
      <c r="G61" s="3">
        <v>0</v>
      </c>
      <c r="H61" s="10">
        <v>0</v>
      </c>
      <c r="I61" s="19"/>
      <c r="J61" s="19"/>
      <c r="K61" s="14"/>
    </row>
    <row r="62" spans="1:11" ht="49.75" x14ac:dyDescent="0.3">
      <c r="A62" s="86"/>
      <c r="B62" s="90"/>
      <c r="C62" s="36" t="s">
        <v>53</v>
      </c>
      <c r="D62" s="36" t="s">
        <v>298</v>
      </c>
      <c r="E62" s="2" t="s">
        <v>261</v>
      </c>
      <c r="F62" s="4">
        <v>53683.16</v>
      </c>
      <c r="G62" s="3">
        <v>0</v>
      </c>
      <c r="H62" s="10">
        <v>0</v>
      </c>
      <c r="I62" s="19"/>
      <c r="J62" s="19"/>
      <c r="K62" s="14"/>
    </row>
    <row r="63" spans="1:11" ht="49.75" x14ac:dyDescent="0.3">
      <c r="A63" s="80">
        <v>16</v>
      </c>
      <c r="B63" s="82" t="s">
        <v>215</v>
      </c>
      <c r="C63" s="15" t="s">
        <v>265</v>
      </c>
      <c r="D63" s="36" t="s">
        <v>297</v>
      </c>
      <c r="E63" s="2" t="s">
        <v>64</v>
      </c>
      <c r="F63" s="3">
        <v>678067.5</v>
      </c>
      <c r="G63" s="3">
        <v>0</v>
      </c>
      <c r="H63" s="10">
        <v>0</v>
      </c>
      <c r="I63" s="19"/>
      <c r="J63" s="19"/>
    </row>
    <row r="64" spans="1:11" ht="49.75" x14ac:dyDescent="0.3">
      <c r="A64" s="84"/>
      <c r="B64" s="85"/>
      <c r="C64" s="36" t="s">
        <v>166</v>
      </c>
      <c r="D64" s="36" t="s">
        <v>273</v>
      </c>
      <c r="E64" s="2" t="s">
        <v>314</v>
      </c>
      <c r="F64" s="4">
        <v>0</v>
      </c>
      <c r="G64" s="3">
        <v>0</v>
      </c>
      <c r="H64" s="10">
        <v>0</v>
      </c>
      <c r="I64" s="19"/>
      <c r="J64" s="19"/>
    </row>
    <row r="65" spans="1:11" ht="49.75" x14ac:dyDescent="0.3">
      <c r="A65" s="81"/>
      <c r="B65" s="83"/>
      <c r="C65" s="36" t="s">
        <v>270</v>
      </c>
      <c r="D65" s="36" t="s">
        <v>303</v>
      </c>
      <c r="E65" s="16" t="s">
        <v>194</v>
      </c>
      <c r="F65" s="3">
        <v>14998</v>
      </c>
      <c r="G65" s="3">
        <v>0</v>
      </c>
      <c r="H65" s="10">
        <v>0</v>
      </c>
      <c r="I65" s="19"/>
      <c r="J65" s="19"/>
    </row>
    <row r="66" spans="1:11" ht="49.75" x14ac:dyDescent="0.3">
      <c r="A66" s="80">
        <v>17</v>
      </c>
      <c r="B66" s="82" t="s">
        <v>216</v>
      </c>
      <c r="C66" s="36" t="s">
        <v>166</v>
      </c>
      <c r="D66" s="36" t="s">
        <v>273</v>
      </c>
      <c r="E66" s="2" t="s">
        <v>314</v>
      </c>
      <c r="F66" s="4">
        <v>0</v>
      </c>
      <c r="G66" s="3">
        <v>0</v>
      </c>
      <c r="H66" s="10">
        <v>0</v>
      </c>
      <c r="I66" s="19"/>
      <c r="J66" s="19"/>
    </row>
    <row r="67" spans="1:11" ht="49.75" x14ac:dyDescent="0.3">
      <c r="A67" s="81"/>
      <c r="B67" s="83"/>
      <c r="C67" s="15" t="s">
        <v>243</v>
      </c>
      <c r="D67" s="36" t="s">
        <v>297</v>
      </c>
      <c r="E67" s="2" t="s">
        <v>64</v>
      </c>
      <c r="F67" s="3">
        <v>449872.5</v>
      </c>
      <c r="G67" s="3">
        <v>0</v>
      </c>
      <c r="H67" s="10">
        <v>0</v>
      </c>
      <c r="I67" s="19"/>
      <c r="J67" s="19"/>
    </row>
    <row r="68" spans="1:11" ht="49.75" x14ac:dyDescent="0.3">
      <c r="A68" s="86">
        <v>18</v>
      </c>
      <c r="B68" s="90" t="s">
        <v>217</v>
      </c>
      <c r="C68" s="20" t="s">
        <v>63</v>
      </c>
      <c r="D68" s="36" t="s">
        <v>297</v>
      </c>
      <c r="E68" s="2" t="s">
        <v>64</v>
      </c>
      <c r="F68" s="4">
        <v>520410</v>
      </c>
      <c r="G68" s="17">
        <v>0</v>
      </c>
      <c r="H68" s="10">
        <v>0</v>
      </c>
      <c r="I68" s="19"/>
      <c r="J68" s="19"/>
    </row>
    <row r="69" spans="1:11" ht="49.75" x14ac:dyDescent="0.3">
      <c r="A69" s="86"/>
      <c r="B69" s="90"/>
      <c r="C69" s="36" t="s">
        <v>166</v>
      </c>
      <c r="D69" s="36" t="s">
        <v>273</v>
      </c>
      <c r="E69" s="2" t="s">
        <v>314</v>
      </c>
      <c r="F69" s="4">
        <v>0</v>
      </c>
      <c r="G69" s="3">
        <v>0</v>
      </c>
      <c r="H69" s="10">
        <v>0</v>
      </c>
      <c r="I69" s="19"/>
      <c r="J69" s="19"/>
    </row>
    <row r="70" spans="1:11" ht="49.75" x14ac:dyDescent="0.3">
      <c r="A70" s="86"/>
      <c r="B70" s="90"/>
      <c r="C70" s="36" t="s">
        <v>53</v>
      </c>
      <c r="D70" s="36" t="s">
        <v>298</v>
      </c>
      <c r="E70" s="2" t="s">
        <v>168</v>
      </c>
      <c r="F70" s="4">
        <v>739389.96</v>
      </c>
      <c r="G70" s="17">
        <v>0</v>
      </c>
      <c r="H70" s="10">
        <v>0</v>
      </c>
      <c r="I70" s="19"/>
      <c r="J70" s="19"/>
    </row>
    <row r="71" spans="1:11" ht="49.75" x14ac:dyDescent="0.3">
      <c r="A71" s="86">
        <v>19</v>
      </c>
      <c r="B71" s="90" t="s">
        <v>218</v>
      </c>
      <c r="C71" s="20" t="s">
        <v>63</v>
      </c>
      <c r="D71" s="36" t="s">
        <v>297</v>
      </c>
      <c r="E71" s="2" t="s">
        <v>64</v>
      </c>
      <c r="F71" s="4">
        <v>442035</v>
      </c>
      <c r="G71" s="3">
        <v>0</v>
      </c>
      <c r="H71" s="10">
        <v>0</v>
      </c>
      <c r="I71" s="19"/>
      <c r="J71" s="19"/>
    </row>
    <row r="72" spans="1:11" ht="49.75" x14ac:dyDescent="0.3">
      <c r="A72" s="86"/>
      <c r="B72" s="90"/>
      <c r="C72" s="21" t="s">
        <v>53</v>
      </c>
      <c r="D72" s="36" t="s">
        <v>298</v>
      </c>
      <c r="E72" s="2" t="s">
        <v>168</v>
      </c>
      <c r="F72" s="4">
        <v>347000</v>
      </c>
      <c r="G72" s="17">
        <v>0</v>
      </c>
      <c r="H72" s="10">
        <v>0</v>
      </c>
      <c r="I72" s="19"/>
      <c r="J72" s="19"/>
    </row>
    <row r="73" spans="1:11" ht="49.75" x14ac:dyDescent="0.3">
      <c r="A73" s="86"/>
      <c r="B73" s="90"/>
      <c r="C73" s="15" t="s">
        <v>18</v>
      </c>
      <c r="D73" s="36" t="s">
        <v>299</v>
      </c>
      <c r="E73" s="2" t="s">
        <v>168</v>
      </c>
      <c r="F73" s="4">
        <v>1506643.28</v>
      </c>
      <c r="G73" s="17">
        <v>0</v>
      </c>
      <c r="H73" s="10">
        <v>0</v>
      </c>
      <c r="I73" s="19"/>
      <c r="J73" s="19"/>
    </row>
    <row r="74" spans="1:11" ht="49.75" x14ac:dyDescent="0.3">
      <c r="A74" s="87">
        <v>20</v>
      </c>
      <c r="B74" s="90" t="s">
        <v>219</v>
      </c>
      <c r="C74" s="36" t="s">
        <v>66</v>
      </c>
      <c r="D74" s="36" t="s">
        <v>302</v>
      </c>
      <c r="E74" s="9" t="s">
        <v>67</v>
      </c>
      <c r="F74" s="10">
        <v>0</v>
      </c>
      <c r="G74" s="10">
        <v>2810016</v>
      </c>
      <c r="H74" s="10">
        <v>0</v>
      </c>
      <c r="I74" s="19"/>
      <c r="J74" s="19"/>
    </row>
    <row r="75" spans="1:11" ht="49.75" x14ac:dyDescent="0.3">
      <c r="A75" s="87"/>
      <c r="B75" s="90"/>
      <c r="C75" s="36" t="s">
        <v>60</v>
      </c>
      <c r="D75" s="36" t="s">
        <v>297</v>
      </c>
      <c r="E75" s="9" t="s">
        <v>61</v>
      </c>
      <c r="F75" s="10">
        <v>403689.73</v>
      </c>
      <c r="G75" s="10">
        <v>0</v>
      </c>
      <c r="H75" s="10">
        <v>0</v>
      </c>
      <c r="I75" s="19"/>
      <c r="J75" s="19"/>
      <c r="K75" s="14"/>
    </row>
    <row r="76" spans="1:11" ht="49.75" x14ac:dyDescent="0.3">
      <c r="A76" s="87"/>
      <c r="B76" s="90"/>
      <c r="C76" s="36" t="s">
        <v>166</v>
      </c>
      <c r="D76" s="36" t="s">
        <v>273</v>
      </c>
      <c r="E76" s="2" t="s">
        <v>314</v>
      </c>
      <c r="F76" s="4">
        <v>0</v>
      </c>
      <c r="G76" s="3">
        <v>0</v>
      </c>
      <c r="H76" s="10">
        <v>0</v>
      </c>
      <c r="I76" s="19"/>
      <c r="J76" s="19"/>
      <c r="K76" s="14"/>
    </row>
    <row r="77" spans="1:11" ht="49.75" x14ac:dyDescent="0.3">
      <c r="A77" s="87"/>
      <c r="B77" s="90"/>
      <c r="C77" s="36" t="s">
        <v>53</v>
      </c>
      <c r="D77" s="36" t="s">
        <v>298</v>
      </c>
      <c r="E77" s="9" t="s">
        <v>261</v>
      </c>
      <c r="F77" s="10">
        <v>2466909.62</v>
      </c>
      <c r="G77" s="10">
        <v>0</v>
      </c>
      <c r="H77" s="10">
        <v>0</v>
      </c>
      <c r="I77" s="19"/>
      <c r="J77" s="19"/>
      <c r="K77" s="14"/>
    </row>
    <row r="78" spans="1:11" ht="49.75" x14ac:dyDescent="0.3">
      <c r="A78" s="87"/>
      <c r="B78" s="90"/>
      <c r="C78" s="36" t="s">
        <v>68</v>
      </c>
      <c r="D78" s="36" t="s">
        <v>303</v>
      </c>
      <c r="E78" s="9" t="s">
        <v>69</v>
      </c>
      <c r="F78" s="10">
        <v>15000</v>
      </c>
      <c r="G78" s="10">
        <v>0</v>
      </c>
      <c r="H78" s="10">
        <v>0</v>
      </c>
      <c r="I78" s="19"/>
      <c r="J78" s="19"/>
    </row>
    <row r="79" spans="1:11" ht="49.75" x14ac:dyDescent="0.3">
      <c r="A79" s="86">
        <v>21</v>
      </c>
      <c r="B79" s="90" t="s">
        <v>220</v>
      </c>
      <c r="C79" s="20" t="s">
        <v>63</v>
      </c>
      <c r="D79" s="36" t="s">
        <v>297</v>
      </c>
      <c r="E79" s="2" t="s">
        <v>64</v>
      </c>
      <c r="F79" s="4">
        <v>268042.5</v>
      </c>
      <c r="G79" s="17">
        <v>0</v>
      </c>
      <c r="H79" s="10">
        <v>0</v>
      </c>
      <c r="I79" s="19"/>
      <c r="J79" s="19"/>
    </row>
    <row r="80" spans="1:11" ht="49.75" x14ac:dyDescent="0.3">
      <c r="A80" s="86"/>
      <c r="B80" s="90"/>
      <c r="C80" s="21" t="s">
        <v>53</v>
      </c>
      <c r="D80" s="36" t="s">
        <v>298</v>
      </c>
      <c r="E80" s="2" t="s">
        <v>168</v>
      </c>
      <c r="F80" s="4">
        <v>127777</v>
      </c>
      <c r="G80" s="17">
        <v>0</v>
      </c>
      <c r="H80" s="10">
        <v>0</v>
      </c>
      <c r="I80" s="19"/>
      <c r="J80" s="19"/>
    </row>
    <row r="81" spans="1:10" ht="49.75" x14ac:dyDescent="0.3">
      <c r="A81" s="86"/>
      <c r="B81" s="90"/>
      <c r="C81" s="36" t="s">
        <v>166</v>
      </c>
      <c r="D81" s="36" t="s">
        <v>273</v>
      </c>
      <c r="E81" s="2" t="s">
        <v>314</v>
      </c>
      <c r="F81" s="4">
        <v>0</v>
      </c>
      <c r="G81" s="3">
        <v>0</v>
      </c>
      <c r="H81" s="10">
        <v>0</v>
      </c>
      <c r="I81" s="19"/>
      <c r="J81" s="19"/>
    </row>
    <row r="82" spans="1:10" ht="49.75" x14ac:dyDescent="0.3">
      <c r="A82" s="86"/>
      <c r="B82" s="90"/>
      <c r="C82" s="36" t="s">
        <v>113</v>
      </c>
      <c r="D82" s="36" t="s">
        <v>300</v>
      </c>
      <c r="E82" s="2" t="s">
        <v>264</v>
      </c>
      <c r="F82" s="4">
        <v>150000</v>
      </c>
      <c r="G82" s="3">
        <v>0</v>
      </c>
      <c r="H82" s="10">
        <v>0</v>
      </c>
      <c r="I82" s="19"/>
      <c r="J82" s="19"/>
    </row>
    <row r="83" spans="1:10" ht="49.75" x14ac:dyDescent="0.3">
      <c r="A83" s="86"/>
      <c r="B83" s="90"/>
      <c r="C83" s="36" t="s">
        <v>112</v>
      </c>
      <c r="D83" s="36" t="s">
        <v>303</v>
      </c>
      <c r="E83" s="2" t="s">
        <v>194</v>
      </c>
      <c r="F83" s="4">
        <v>14993</v>
      </c>
      <c r="G83" s="3">
        <v>0</v>
      </c>
      <c r="H83" s="10">
        <v>0</v>
      </c>
      <c r="I83" s="19"/>
      <c r="J83" s="19"/>
    </row>
    <row r="84" spans="1:10" ht="49.75" x14ac:dyDescent="0.3">
      <c r="A84" s="87">
        <v>22</v>
      </c>
      <c r="B84" s="90" t="s">
        <v>221</v>
      </c>
      <c r="C84" s="36" t="s">
        <v>60</v>
      </c>
      <c r="D84" s="36" t="s">
        <v>297</v>
      </c>
      <c r="E84" s="2" t="s">
        <v>64</v>
      </c>
      <c r="F84" s="10">
        <v>408944.5</v>
      </c>
      <c r="G84" s="10">
        <v>0</v>
      </c>
      <c r="H84" s="10">
        <v>0</v>
      </c>
      <c r="I84" s="19"/>
      <c r="J84" s="19"/>
    </row>
    <row r="85" spans="1:10" ht="49.75" x14ac:dyDescent="0.3">
      <c r="A85" s="87"/>
      <c r="B85" s="90"/>
      <c r="C85" s="36" t="s">
        <v>166</v>
      </c>
      <c r="D85" s="36" t="s">
        <v>273</v>
      </c>
      <c r="E85" s="2" t="s">
        <v>314</v>
      </c>
      <c r="F85" s="4">
        <v>0</v>
      </c>
      <c r="G85" s="3">
        <v>0</v>
      </c>
      <c r="H85" s="10">
        <v>0</v>
      </c>
      <c r="I85" s="19"/>
      <c r="J85" s="19"/>
    </row>
    <row r="86" spans="1:10" ht="49.75" x14ac:dyDescent="0.3">
      <c r="A86" s="87"/>
      <c r="B86" s="90"/>
      <c r="C86" s="36" t="s">
        <v>53</v>
      </c>
      <c r="D86" s="36" t="s">
        <v>298</v>
      </c>
      <c r="E86" s="2" t="s">
        <v>168</v>
      </c>
      <c r="F86" s="10">
        <v>229000</v>
      </c>
      <c r="G86" s="10">
        <v>0</v>
      </c>
      <c r="H86" s="10">
        <v>0</v>
      </c>
      <c r="I86" s="19"/>
      <c r="J86" s="19"/>
    </row>
    <row r="87" spans="1:10" ht="49.75" x14ac:dyDescent="0.3">
      <c r="A87" s="86">
        <v>23</v>
      </c>
      <c r="B87" s="90" t="s">
        <v>222</v>
      </c>
      <c r="C87" s="36" t="s">
        <v>243</v>
      </c>
      <c r="D87" s="36" t="s">
        <v>297</v>
      </c>
      <c r="E87" s="2" t="s">
        <v>64</v>
      </c>
      <c r="F87" s="3">
        <v>518842.5</v>
      </c>
      <c r="G87" s="3">
        <v>0</v>
      </c>
      <c r="H87" s="10">
        <v>0</v>
      </c>
      <c r="I87" s="19"/>
      <c r="J87" s="19"/>
    </row>
    <row r="88" spans="1:10" ht="49.75" x14ac:dyDescent="0.3">
      <c r="A88" s="86"/>
      <c r="B88" s="90"/>
      <c r="C88" s="36" t="s">
        <v>166</v>
      </c>
      <c r="D88" s="36" t="s">
        <v>273</v>
      </c>
      <c r="E88" s="2" t="s">
        <v>314</v>
      </c>
      <c r="F88" s="4">
        <v>0</v>
      </c>
      <c r="G88" s="3">
        <v>0</v>
      </c>
      <c r="H88" s="10">
        <v>0</v>
      </c>
      <c r="I88" s="19"/>
      <c r="J88" s="19"/>
    </row>
    <row r="89" spans="1:10" ht="49.75" x14ac:dyDescent="0.3">
      <c r="A89" s="86"/>
      <c r="B89" s="90"/>
      <c r="C89" s="36" t="s">
        <v>244</v>
      </c>
      <c r="D89" s="36" t="s">
        <v>298</v>
      </c>
      <c r="E89" s="2" t="s">
        <v>168</v>
      </c>
      <c r="F89" s="3">
        <v>296494.94</v>
      </c>
      <c r="G89" s="3">
        <v>0</v>
      </c>
      <c r="H89" s="10">
        <v>0</v>
      </c>
      <c r="I89" s="19"/>
      <c r="J89" s="19"/>
    </row>
    <row r="90" spans="1:10" ht="49.75" x14ac:dyDescent="0.3">
      <c r="A90" s="87">
        <v>24</v>
      </c>
      <c r="B90" s="90" t="s">
        <v>223</v>
      </c>
      <c r="C90" s="15" t="s">
        <v>60</v>
      </c>
      <c r="D90" s="36" t="s">
        <v>297</v>
      </c>
      <c r="E90" s="2" t="s">
        <v>64</v>
      </c>
      <c r="F90" s="4">
        <v>521977.5</v>
      </c>
      <c r="G90" s="3">
        <v>0</v>
      </c>
      <c r="H90" s="10">
        <v>0</v>
      </c>
      <c r="I90" s="19"/>
      <c r="J90" s="19"/>
    </row>
    <row r="91" spans="1:10" ht="49.75" x14ac:dyDescent="0.3">
      <c r="A91" s="87"/>
      <c r="B91" s="90"/>
      <c r="C91" s="36" t="s">
        <v>166</v>
      </c>
      <c r="D91" s="36" t="s">
        <v>273</v>
      </c>
      <c r="E91" s="2" t="s">
        <v>314</v>
      </c>
      <c r="F91" s="4">
        <v>0</v>
      </c>
      <c r="G91" s="3">
        <v>0</v>
      </c>
      <c r="H91" s="10">
        <v>0</v>
      </c>
      <c r="I91" s="19"/>
      <c r="J91" s="19"/>
    </row>
    <row r="92" spans="1:10" ht="49.75" x14ac:dyDescent="0.3">
      <c r="A92" s="87"/>
      <c r="B92" s="90"/>
      <c r="C92" s="36" t="s">
        <v>53</v>
      </c>
      <c r="D92" s="36" t="s">
        <v>298</v>
      </c>
      <c r="E92" s="2" t="s">
        <v>168</v>
      </c>
      <c r="F92" s="4">
        <v>321733.44</v>
      </c>
      <c r="G92" s="3">
        <v>0</v>
      </c>
      <c r="H92" s="10">
        <v>0</v>
      </c>
      <c r="I92" s="19"/>
      <c r="J92" s="19"/>
    </row>
    <row r="93" spans="1:10" ht="49.75" x14ac:dyDescent="0.3">
      <c r="A93" s="86">
        <v>25</v>
      </c>
      <c r="B93" s="90" t="s">
        <v>224</v>
      </c>
      <c r="C93" s="15" t="s">
        <v>265</v>
      </c>
      <c r="D93" s="36" t="s">
        <v>297</v>
      </c>
      <c r="E93" s="2" t="s">
        <v>64</v>
      </c>
      <c r="F93" s="3">
        <v>525112.5</v>
      </c>
      <c r="G93" s="3">
        <v>0</v>
      </c>
      <c r="H93" s="10">
        <v>0</v>
      </c>
      <c r="I93" s="19"/>
      <c r="J93" s="19"/>
    </row>
    <row r="94" spans="1:10" ht="49.75" x14ac:dyDescent="0.3">
      <c r="A94" s="86"/>
      <c r="B94" s="90"/>
      <c r="C94" s="36" t="s">
        <v>166</v>
      </c>
      <c r="D94" s="36" t="s">
        <v>273</v>
      </c>
      <c r="E94" s="2" t="s">
        <v>314</v>
      </c>
      <c r="F94" s="4">
        <v>0</v>
      </c>
      <c r="G94" s="3">
        <v>0</v>
      </c>
      <c r="H94" s="10">
        <v>0</v>
      </c>
      <c r="I94" s="19"/>
      <c r="J94" s="19"/>
    </row>
    <row r="95" spans="1:10" ht="49.75" x14ac:dyDescent="0.3">
      <c r="A95" s="86"/>
      <c r="B95" s="90"/>
      <c r="C95" s="36" t="s">
        <v>271</v>
      </c>
      <c r="D95" s="36" t="s">
        <v>298</v>
      </c>
      <c r="E95" s="2" t="s">
        <v>168</v>
      </c>
      <c r="F95" s="3">
        <v>79610</v>
      </c>
      <c r="G95" s="3">
        <v>0</v>
      </c>
      <c r="H95" s="10">
        <v>0</v>
      </c>
      <c r="I95" s="19"/>
      <c r="J95" s="19"/>
    </row>
    <row r="96" spans="1:10" s="59" customFormat="1" ht="11.8" x14ac:dyDescent="0.3">
      <c r="A96" s="95"/>
      <c r="B96" s="6" t="s">
        <v>1</v>
      </c>
      <c r="C96" s="58" t="s">
        <v>0</v>
      </c>
      <c r="D96" s="58" t="s">
        <v>0</v>
      </c>
      <c r="E96" s="58" t="s">
        <v>0</v>
      </c>
      <c r="F96" s="28">
        <f>F97+F98</f>
        <v>21719854.859999999</v>
      </c>
      <c r="G96" s="28">
        <f>G97+G98</f>
        <v>44252816</v>
      </c>
      <c r="H96" s="28">
        <f t="shared" ref="H96:J96" si="0">H97+H98</f>
        <v>0</v>
      </c>
      <c r="I96" s="28">
        <f t="shared" si="0"/>
        <v>0</v>
      </c>
      <c r="J96" s="28">
        <f t="shared" si="0"/>
        <v>0</v>
      </c>
    </row>
    <row r="97" spans="1:10" s="59" customFormat="1" ht="11.8" x14ac:dyDescent="0.3">
      <c r="A97" s="95"/>
      <c r="B97" s="7">
        <v>612</v>
      </c>
      <c r="C97" s="58" t="s">
        <v>0</v>
      </c>
      <c r="D97" s="58" t="s">
        <v>0</v>
      </c>
      <c r="E97" s="58" t="s">
        <v>0</v>
      </c>
      <c r="F97" s="28">
        <f>F15+F16+F17+F29+F30+F31+F32+F43+F44+F45+F49+F50+F51+F58+F59+F60+F61+F62+F74+F75+F76+F77+F78</f>
        <v>6851431.4699999997</v>
      </c>
      <c r="G97" s="28">
        <f t="shared" ref="G97:J97" si="1">G15+G16+G17+G29+G30+G31+G32+G43+G44+G45+G49+G50+G51+G58+G59+G60+G61+G62+G74+G75+G76+G77+G78</f>
        <v>39410647</v>
      </c>
      <c r="H97" s="28">
        <f t="shared" si="1"/>
        <v>0</v>
      </c>
      <c r="I97" s="28">
        <f t="shared" si="1"/>
        <v>0</v>
      </c>
      <c r="J97" s="28">
        <f t="shared" si="1"/>
        <v>0</v>
      </c>
    </row>
    <row r="98" spans="1:10" s="59" customFormat="1" ht="11.8" x14ac:dyDescent="0.3">
      <c r="A98" s="95"/>
      <c r="B98" s="7">
        <v>622</v>
      </c>
      <c r="C98" s="58" t="s">
        <v>0</v>
      </c>
      <c r="D98" s="58" t="s">
        <v>0</v>
      </c>
      <c r="E98" s="58" t="s">
        <v>0</v>
      </c>
      <c r="F98" s="28">
        <f>F18+F19+F20+F21+F22+F23+F24+F25+F26+F27+F28+F33+F34+F35+F36+F37+F38+F39+F40+F41+F42+F46+F47+F48+F52+F53+F54+F55+F56+F57+F63+F64+F65+F66+F67+F68+F69+F70+F71+F72+F73+F79+F80+F81+F82+F83+F84+F85+F86+F87+F88+F89+F90+F91+F92+F93+F94+F95</f>
        <v>14868423.389999999</v>
      </c>
      <c r="G98" s="28">
        <f t="shared" ref="G98:J98" si="2">G18+G19+G20+G21+G22+G23+G24+G25+G26+G27+G28+G33+G34+G35+G36+G37+G38+G39+G40+G41+G42+G46+G47+G48+G52+G53+G54+G55+G56+G57+G63+G64+G65+G66+G67+G68+G69+G70+G71+G72+G73+G79+G80+G81+G82+G83+G84+G85+G86+G87+G88+G89+G90+G91+G92+G93+G94+G95</f>
        <v>4842169</v>
      </c>
      <c r="H98" s="28">
        <f t="shared" si="2"/>
        <v>0</v>
      </c>
      <c r="I98" s="28">
        <f t="shared" si="2"/>
        <v>0</v>
      </c>
      <c r="J98" s="28">
        <f t="shared" si="2"/>
        <v>0</v>
      </c>
    </row>
    <row r="99" spans="1:10" ht="37.35" x14ac:dyDescent="0.3">
      <c r="A99" s="13"/>
      <c r="B99" s="93" t="s">
        <v>225</v>
      </c>
      <c r="C99" s="36" t="s">
        <v>21</v>
      </c>
      <c r="D99" s="36" t="s">
        <v>306</v>
      </c>
      <c r="E99" s="2" t="s">
        <v>23</v>
      </c>
      <c r="F99" s="4">
        <v>0</v>
      </c>
      <c r="G99" s="3">
        <v>1381585.1</v>
      </c>
      <c r="H99" s="18">
        <v>0</v>
      </c>
      <c r="I99" s="19"/>
      <c r="J99" s="19"/>
    </row>
    <row r="100" spans="1:10" ht="62.2" x14ac:dyDescent="0.3">
      <c r="A100" s="13"/>
      <c r="B100" s="93"/>
      <c r="C100" s="36" t="s">
        <v>70</v>
      </c>
      <c r="D100" s="36" t="s">
        <v>307</v>
      </c>
      <c r="E100" s="2" t="s">
        <v>25</v>
      </c>
      <c r="F100" s="4">
        <v>0</v>
      </c>
      <c r="G100" s="3">
        <v>995888</v>
      </c>
      <c r="H100" s="18">
        <v>0</v>
      </c>
      <c r="I100" s="19"/>
      <c r="J100" s="19"/>
    </row>
    <row r="101" spans="1:10" ht="49.75" x14ac:dyDescent="0.3">
      <c r="A101" s="13"/>
      <c r="B101" s="93"/>
      <c r="C101" s="36" t="s">
        <v>38</v>
      </c>
      <c r="D101" s="36" t="s">
        <v>309</v>
      </c>
      <c r="E101" s="2" t="s">
        <v>102</v>
      </c>
      <c r="F101" s="4">
        <v>0</v>
      </c>
      <c r="G101" s="3">
        <v>592000</v>
      </c>
      <c r="H101" s="18">
        <v>0</v>
      </c>
      <c r="I101" s="19"/>
      <c r="J101" s="19"/>
    </row>
    <row r="102" spans="1:10" x14ac:dyDescent="0.3">
      <c r="A102" s="13"/>
      <c r="B102" s="93"/>
      <c r="C102" s="36" t="s">
        <v>71</v>
      </c>
      <c r="D102" s="36"/>
      <c r="E102" s="2" t="s">
        <v>72</v>
      </c>
      <c r="F102" s="4">
        <v>0</v>
      </c>
      <c r="G102" s="3">
        <v>45124000</v>
      </c>
      <c r="H102" s="18">
        <v>0</v>
      </c>
      <c r="I102" s="19"/>
      <c r="J102" s="19"/>
    </row>
    <row r="103" spans="1:10" ht="24.9" x14ac:dyDescent="0.3">
      <c r="A103" s="13"/>
      <c r="B103" s="93"/>
      <c r="C103" s="36" t="s">
        <v>52</v>
      </c>
      <c r="D103" s="36"/>
      <c r="E103" s="2" t="s">
        <v>27</v>
      </c>
      <c r="F103" s="4">
        <v>0</v>
      </c>
      <c r="G103" s="3">
        <v>1419060</v>
      </c>
      <c r="H103" s="18">
        <v>0</v>
      </c>
      <c r="I103" s="19"/>
      <c r="J103" s="19"/>
    </row>
    <row r="104" spans="1:10" ht="74.650000000000006" x14ac:dyDescent="0.3">
      <c r="A104" s="13"/>
      <c r="B104" s="93"/>
      <c r="C104" s="36" t="s">
        <v>73</v>
      </c>
      <c r="D104" s="36" t="s">
        <v>308</v>
      </c>
      <c r="E104" s="2" t="s">
        <v>74</v>
      </c>
      <c r="F104" s="4">
        <v>0</v>
      </c>
      <c r="G104" s="3">
        <v>729120</v>
      </c>
      <c r="H104" s="18">
        <v>0</v>
      </c>
      <c r="I104" s="19"/>
      <c r="J104" s="19"/>
    </row>
    <row r="105" spans="1:10" ht="37.35" x14ac:dyDescent="0.3">
      <c r="A105" s="13"/>
      <c r="B105" s="93"/>
      <c r="C105" s="36" t="s">
        <v>53</v>
      </c>
      <c r="D105" s="36" t="s">
        <v>274</v>
      </c>
      <c r="E105" s="35" t="s">
        <v>54</v>
      </c>
      <c r="F105" s="10">
        <v>0</v>
      </c>
      <c r="G105" s="3">
        <v>0</v>
      </c>
      <c r="H105" s="18">
        <v>0</v>
      </c>
      <c r="I105" s="19"/>
      <c r="J105" s="19"/>
    </row>
    <row r="106" spans="1:10" ht="24.9" x14ac:dyDescent="0.3">
      <c r="A106" s="13"/>
      <c r="B106" s="93"/>
      <c r="C106" s="36" t="s">
        <v>75</v>
      </c>
      <c r="D106" s="36"/>
      <c r="E106" s="2" t="s">
        <v>15</v>
      </c>
      <c r="F106" s="4">
        <v>408303.88</v>
      </c>
      <c r="G106" s="3">
        <v>0</v>
      </c>
      <c r="H106" s="18">
        <v>0</v>
      </c>
      <c r="I106" s="19"/>
      <c r="J106" s="19"/>
    </row>
    <row r="107" spans="1:10" ht="62.2" x14ac:dyDescent="0.3">
      <c r="A107" s="13"/>
      <c r="B107" s="93"/>
      <c r="C107" s="36" t="s">
        <v>20</v>
      </c>
      <c r="D107" s="36"/>
      <c r="E107" s="2" t="s">
        <v>15</v>
      </c>
      <c r="F107" s="4">
        <v>1342745.22</v>
      </c>
      <c r="G107" s="3">
        <v>0</v>
      </c>
      <c r="H107" s="18">
        <v>0</v>
      </c>
      <c r="I107" s="19"/>
      <c r="J107" s="19"/>
    </row>
    <row r="108" spans="1:10" ht="37.35" x14ac:dyDescent="0.3">
      <c r="A108" s="13"/>
      <c r="B108" s="93"/>
      <c r="C108" s="36" t="s">
        <v>21</v>
      </c>
      <c r="D108" s="36"/>
      <c r="E108" s="2" t="s">
        <v>22</v>
      </c>
      <c r="F108" s="4">
        <v>3515395.34</v>
      </c>
      <c r="G108" s="3">
        <v>0</v>
      </c>
      <c r="H108" s="18">
        <v>0</v>
      </c>
      <c r="I108" s="19"/>
      <c r="J108" s="19"/>
    </row>
    <row r="109" spans="1:10" x14ac:dyDescent="0.3">
      <c r="A109" s="13"/>
      <c r="B109" s="93"/>
      <c r="C109" s="36" t="s">
        <v>76</v>
      </c>
      <c r="D109" s="36"/>
      <c r="E109" s="2" t="s">
        <v>34</v>
      </c>
      <c r="F109" s="4">
        <v>177870</v>
      </c>
      <c r="G109" s="3">
        <v>0</v>
      </c>
      <c r="H109" s="18">
        <v>0</v>
      </c>
      <c r="I109" s="19"/>
      <c r="J109" s="19"/>
    </row>
    <row r="110" spans="1:10" ht="24.9" x14ac:dyDescent="0.3">
      <c r="A110" s="13"/>
      <c r="B110" s="93"/>
      <c r="C110" s="36" t="s">
        <v>77</v>
      </c>
      <c r="D110" s="36"/>
      <c r="E110" s="2" t="s">
        <v>78</v>
      </c>
      <c r="F110" s="4">
        <v>183100</v>
      </c>
      <c r="G110" s="3">
        <v>0</v>
      </c>
      <c r="H110" s="18">
        <v>0</v>
      </c>
      <c r="I110" s="19"/>
      <c r="J110" s="19"/>
    </row>
    <row r="111" spans="1:10" ht="24.9" x14ac:dyDescent="0.3">
      <c r="A111" s="13"/>
      <c r="B111" s="93"/>
      <c r="C111" s="36" t="s">
        <v>79</v>
      </c>
      <c r="D111" s="36"/>
      <c r="E111" s="2" t="s">
        <v>39</v>
      </c>
      <c r="F111" s="4">
        <v>507514.28</v>
      </c>
      <c r="G111" s="3">
        <v>0</v>
      </c>
      <c r="H111" s="18">
        <v>0</v>
      </c>
      <c r="I111" s="19"/>
      <c r="J111" s="19"/>
    </row>
    <row r="112" spans="1:10" x14ac:dyDescent="0.3">
      <c r="A112" s="13"/>
      <c r="B112" s="93"/>
      <c r="C112" s="36" t="s">
        <v>80</v>
      </c>
      <c r="D112" s="36"/>
      <c r="E112" s="2" t="s">
        <v>41</v>
      </c>
      <c r="F112" s="4">
        <v>11400</v>
      </c>
      <c r="G112" s="3">
        <v>0</v>
      </c>
      <c r="H112" s="18">
        <v>0</v>
      </c>
      <c r="I112" s="19"/>
      <c r="J112" s="19"/>
    </row>
    <row r="113" spans="2:10" s="13" customFormat="1" x14ac:dyDescent="0.3">
      <c r="B113" s="93"/>
      <c r="C113" s="36" t="s">
        <v>81</v>
      </c>
      <c r="D113" s="36"/>
      <c r="E113" s="2" t="s">
        <v>82</v>
      </c>
      <c r="F113" s="4">
        <v>29946</v>
      </c>
      <c r="G113" s="3">
        <v>0</v>
      </c>
      <c r="H113" s="18">
        <v>0</v>
      </c>
      <c r="I113" s="19"/>
      <c r="J113" s="19"/>
    </row>
    <row r="114" spans="2:10" s="13" customFormat="1" ht="24.9" x14ac:dyDescent="0.3">
      <c r="B114" s="93"/>
      <c r="C114" s="36" t="s">
        <v>83</v>
      </c>
      <c r="D114" s="36"/>
      <c r="E114" s="2" t="s">
        <v>45</v>
      </c>
      <c r="F114" s="4">
        <v>69331.5</v>
      </c>
      <c r="G114" s="3">
        <v>0</v>
      </c>
      <c r="H114" s="18">
        <v>0</v>
      </c>
      <c r="I114" s="19"/>
      <c r="J114" s="19"/>
    </row>
    <row r="115" spans="2:10" s="13" customFormat="1" ht="24.9" x14ac:dyDescent="0.3">
      <c r="B115" s="93"/>
      <c r="C115" s="36" t="s">
        <v>84</v>
      </c>
      <c r="D115" s="36"/>
      <c r="E115" s="2" t="s">
        <v>85</v>
      </c>
      <c r="F115" s="4">
        <v>186496</v>
      </c>
      <c r="G115" s="3">
        <v>0</v>
      </c>
      <c r="H115" s="18">
        <v>0</v>
      </c>
      <c r="I115" s="19"/>
      <c r="J115" s="19"/>
    </row>
    <row r="116" spans="2:10" s="13" customFormat="1" ht="24.9" x14ac:dyDescent="0.3">
      <c r="B116" s="93"/>
      <c r="C116" s="36" t="s">
        <v>86</v>
      </c>
      <c r="D116" s="36"/>
      <c r="E116" s="2" t="s">
        <v>49</v>
      </c>
      <c r="F116" s="4">
        <v>148659.51999999999</v>
      </c>
      <c r="G116" s="3">
        <v>0</v>
      </c>
      <c r="H116" s="18">
        <v>0</v>
      </c>
      <c r="I116" s="19"/>
      <c r="J116" s="19"/>
    </row>
    <row r="117" spans="2:10" s="13" customFormat="1" x14ac:dyDescent="0.3">
      <c r="B117" s="93"/>
      <c r="C117" s="36" t="s">
        <v>87</v>
      </c>
      <c r="D117" s="36"/>
      <c r="E117" s="2" t="s">
        <v>27</v>
      </c>
      <c r="F117" s="4">
        <v>67170</v>
      </c>
      <c r="G117" s="3">
        <v>0</v>
      </c>
      <c r="H117" s="18">
        <v>0</v>
      </c>
      <c r="I117" s="19"/>
      <c r="J117" s="19"/>
    </row>
    <row r="118" spans="2:10" s="13" customFormat="1" ht="37.35" x14ac:dyDescent="0.3">
      <c r="B118" s="93" t="s">
        <v>226</v>
      </c>
      <c r="C118" s="36" t="s">
        <v>21</v>
      </c>
      <c r="D118" s="36" t="s">
        <v>306</v>
      </c>
      <c r="E118" s="2" t="s">
        <v>88</v>
      </c>
      <c r="F118" s="4">
        <v>0</v>
      </c>
      <c r="G118" s="3">
        <v>527454</v>
      </c>
      <c r="H118" s="18">
        <v>0</v>
      </c>
      <c r="I118" s="19"/>
      <c r="J118" s="19"/>
    </row>
    <row r="119" spans="2:10" s="13" customFormat="1" ht="49.75" x14ac:dyDescent="0.3">
      <c r="B119" s="93"/>
      <c r="C119" s="36" t="s">
        <v>33</v>
      </c>
      <c r="D119" s="36" t="s">
        <v>310</v>
      </c>
      <c r="E119" s="2" t="s">
        <v>89</v>
      </c>
      <c r="F119" s="4">
        <v>0</v>
      </c>
      <c r="G119" s="3">
        <v>78120</v>
      </c>
      <c r="H119" s="18">
        <v>0</v>
      </c>
      <c r="I119" s="19"/>
      <c r="J119" s="19"/>
    </row>
    <row r="120" spans="2:10" s="13" customFormat="1" ht="24.9" x14ac:dyDescent="0.3">
      <c r="B120" s="93"/>
      <c r="C120" s="36" t="s">
        <v>18</v>
      </c>
      <c r="D120" s="36"/>
      <c r="E120" s="2" t="s">
        <v>90</v>
      </c>
      <c r="F120" s="4">
        <v>0</v>
      </c>
      <c r="G120" s="3">
        <v>200000</v>
      </c>
      <c r="H120" s="18">
        <v>0</v>
      </c>
      <c r="I120" s="19"/>
      <c r="J120" s="19"/>
    </row>
    <row r="121" spans="2:10" s="13" customFormat="1" ht="74.650000000000006" x14ac:dyDescent="0.3">
      <c r="B121" s="93"/>
      <c r="C121" s="36" t="s">
        <v>73</v>
      </c>
      <c r="D121" s="36" t="s">
        <v>308</v>
      </c>
      <c r="E121" s="2" t="s">
        <v>91</v>
      </c>
      <c r="F121" s="4">
        <v>0</v>
      </c>
      <c r="G121" s="3">
        <v>286440</v>
      </c>
      <c r="H121" s="18">
        <v>0</v>
      </c>
      <c r="I121" s="19"/>
      <c r="J121" s="19"/>
    </row>
    <row r="122" spans="2:10" s="13" customFormat="1" ht="37.35" x14ac:dyDescent="0.3">
      <c r="B122" s="93"/>
      <c r="C122" s="36" t="s">
        <v>53</v>
      </c>
      <c r="D122" s="36" t="s">
        <v>274</v>
      </c>
      <c r="E122" s="35" t="s">
        <v>54</v>
      </c>
      <c r="F122" s="10">
        <v>0</v>
      </c>
      <c r="G122" s="3">
        <v>0</v>
      </c>
      <c r="H122" s="18">
        <v>0</v>
      </c>
      <c r="I122" s="19"/>
      <c r="J122" s="19"/>
    </row>
    <row r="123" spans="2:10" s="13" customFormat="1" ht="24.9" x14ac:dyDescent="0.3">
      <c r="B123" s="93"/>
      <c r="C123" s="36" t="s">
        <v>75</v>
      </c>
      <c r="D123" s="36"/>
      <c r="E123" s="2" t="s">
        <v>92</v>
      </c>
      <c r="F123" s="4">
        <v>154543.57</v>
      </c>
      <c r="G123" s="3">
        <v>0</v>
      </c>
      <c r="H123" s="18">
        <v>0</v>
      </c>
      <c r="I123" s="19"/>
      <c r="J123" s="19"/>
    </row>
    <row r="124" spans="2:10" s="13" customFormat="1" ht="62.2" x14ac:dyDescent="0.3">
      <c r="B124" s="93"/>
      <c r="C124" s="36" t="s">
        <v>20</v>
      </c>
      <c r="D124" s="36"/>
      <c r="E124" s="2" t="s">
        <v>92</v>
      </c>
      <c r="F124" s="4">
        <v>519264.88</v>
      </c>
      <c r="G124" s="32">
        <v>0</v>
      </c>
      <c r="H124" s="18">
        <v>0</v>
      </c>
      <c r="I124" s="19"/>
      <c r="J124" s="19"/>
    </row>
    <row r="125" spans="2:10" s="13" customFormat="1" ht="37.35" x14ac:dyDescent="0.3">
      <c r="B125" s="93"/>
      <c r="C125" s="36" t="s">
        <v>21</v>
      </c>
      <c r="D125" s="36"/>
      <c r="E125" s="2" t="s">
        <v>93</v>
      </c>
      <c r="F125" s="4">
        <v>1098932</v>
      </c>
      <c r="G125" s="3">
        <v>0</v>
      </c>
      <c r="H125" s="18">
        <v>0</v>
      </c>
      <c r="I125" s="19"/>
      <c r="J125" s="19"/>
    </row>
    <row r="126" spans="2:10" s="13" customFormat="1" x14ac:dyDescent="0.3">
      <c r="B126" s="93"/>
      <c r="C126" s="36" t="s">
        <v>76</v>
      </c>
      <c r="D126" s="36"/>
      <c r="E126" s="2" t="s">
        <v>94</v>
      </c>
      <c r="F126" s="4">
        <v>26008.7</v>
      </c>
      <c r="G126" s="3">
        <v>0</v>
      </c>
      <c r="H126" s="18">
        <v>0</v>
      </c>
      <c r="I126" s="19"/>
      <c r="J126" s="19"/>
    </row>
    <row r="127" spans="2:10" s="13" customFormat="1" ht="24.9" x14ac:dyDescent="0.3">
      <c r="B127" s="93"/>
      <c r="C127" s="36" t="s">
        <v>79</v>
      </c>
      <c r="D127" s="36"/>
      <c r="E127" s="2" t="s">
        <v>95</v>
      </c>
      <c r="F127" s="4">
        <v>201991.3</v>
      </c>
      <c r="G127" s="3">
        <v>0</v>
      </c>
      <c r="H127" s="18">
        <v>0</v>
      </c>
      <c r="I127" s="19"/>
      <c r="J127" s="19"/>
    </row>
    <row r="128" spans="2:10" s="13" customFormat="1" x14ac:dyDescent="0.3">
      <c r="B128" s="93"/>
      <c r="C128" s="36" t="s">
        <v>81</v>
      </c>
      <c r="D128" s="36"/>
      <c r="E128" s="2" t="s">
        <v>96</v>
      </c>
      <c r="F128" s="4">
        <v>65100</v>
      </c>
      <c r="G128" s="3">
        <v>0</v>
      </c>
      <c r="H128" s="18">
        <v>0</v>
      </c>
      <c r="I128" s="19"/>
      <c r="J128" s="19"/>
    </row>
    <row r="129" spans="1:10" ht="37.35" x14ac:dyDescent="0.3">
      <c r="A129" s="13"/>
      <c r="B129" s="86" t="s">
        <v>227</v>
      </c>
      <c r="C129" s="36" t="s">
        <v>21</v>
      </c>
      <c r="D129" s="36" t="s">
        <v>306</v>
      </c>
      <c r="E129" s="2" t="s">
        <v>88</v>
      </c>
      <c r="F129" s="4">
        <v>0</v>
      </c>
      <c r="G129" s="3">
        <v>722009.17</v>
      </c>
      <c r="H129" s="18">
        <v>0</v>
      </c>
      <c r="I129" s="19"/>
      <c r="J129" s="19"/>
    </row>
    <row r="130" spans="1:10" x14ac:dyDescent="0.3">
      <c r="A130" s="13"/>
      <c r="B130" s="86"/>
      <c r="C130" s="36" t="s">
        <v>33</v>
      </c>
      <c r="D130" s="36"/>
      <c r="E130" s="2" t="s">
        <v>89</v>
      </c>
      <c r="F130" s="4">
        <v>0</v>
      </c>
      <c r="G130" s="3">
        <v>78120</v>
      </c>
      <c r="H130" s="18">
        <v>0</v>
      </c>
      <c r="I130" s="19"/>
      <c r="J130" s="19"/>
    </row>
    <row r="131" spans="1:10" ht="74.650000000000006" x14ac:dyDescent="0.3">
      <c r="A131" s="13"/>
      <c r="B131" s="86"/>
      <c r="C131" s="36" t="s">
        <v>73</v>
      </c>
      <c r="D131" s="36" t="s">
        <v>308</v>
      </c>
      <c r="E131" s="2" t="s">
        <v>91</v>
      </c>
      <c r="F131" s="4">
        <v>0</v>
      </c>
      <c r="G131" s="3">
        <v>364560</v>
      </c>
      <c r="H131" s="18">
        <v>0</v>
      </c>
      <c r="I131" s="19"/>
      <c r="J131" s="19"/>
    </row>
    <row r="132" spans="1:10" ht="24.9" x14ac:dyDescent="0.3">
      <c r="A132" s="13"/>
      <c r="B132" s="86"/>
      <c r="C132" s="36" t="s">
        <v>75</v>
      </c>
      <c r="D132" s="36"/>
      <c r="E132" s="2" t="s">
        <v>92</v>
      </c>
      <c r="F132" s="4">
        <v>171056.17</v>
      </c>
      <c r="G132" s="3">
        <v>0</v>
      </c>
      <c r="H132" s="18">
        <v>0</v>
      </c>
      <c r="I132" s="19"/>
      <c r="J132" s="19"/>
    </row>
    <row r="133" spans="1:10" ht="62.2" x14ac:dyDescent="0.3">
      <c r="A133" s="13"/>
      <c r="B133" s="86"/>
      <c r="C133" s="36" t="s">
        <v>20</v>
      </c>
      <c r="D133" s="36"/>
      <c r="E133" s="2" t="s">
        <v>92</v>
      </c>
      <c r="F133" s="4">
        <v>433230.5</v>
      </c>
      <c r="G133" s="3">
        <v>0</v>
      </c>
      <c r="H133" s="18">
        <v>0</v>
      </c>
      <c r="I133" s="19"/>
      <c r="J133" s="19"/>
    </row>
    <row r="134" spans="1:10" s="71" customFormat="1" x14ac:dyDescent="0.3">
      <c r="B134" s="86"/>
      <c r="C134" s="68" t="s">
        <v>71</v>
      </c>
      <c r="D134" s="68"/>
      <c r="E134" s="2" t="s">
        <v>72</v>
      </c>
      <c r="F134" s="4">
        <v>0</v>
      </c>
      <c r="G134" s="3">
        <v>0</v>
      </c>
      <c r="H134" s="18">
        <v>0</v>
      </c>
      <c r="I134" s="19">
        <v>35865000</v>
      </c>
      <c r="J134" s="19"/>
    </row>
    <row r="135" spans="1:10" ht="37.35" x14ac:dyDescent="0.3">
      <c r="A135" s="13"/>
      <c r="B135" s="86"/>
      <c r="C135" s="36" t="s">
        <v>21</v>
      </c>
      <c r="D135" s="36"/>
      <c r="E135" s="2" t="s">
        <v>93</v>
      </c>
      <c r="F135" s="4">
        <v>1776512</v>
      </c>
      <c r="G135" s="3">
        <v>0</v>
      </c>
      <c r="H135" s="18">
        <v>0</v>
      </c>
      <c r="I135" s="19"/>
      <c r="J135" s="19"/>
    </row>
    <row r="136" spans="1:10" x14ac:dyDescent="0.3">
      <c r="A136" s="13"/>
      <c r="B136" s="86"/>
      <c r="C136" s="36" t="s">
        <v>97</v>
      </c>
      <c r="D136" s="36"/>
      <c r="E136" s="2" t="s">
        <v>92</v>
      </c>
      <c r="F136" s="4">
        <v>110066.16</v>
      </c>
      <c r="G136" s="3">
        <v>0</v>
      </c>
      <c r="H136" s="18">
        <v>0</v>
      </c>
      <c r="I136" s="19"/>
      <c r="J136" s="19"/>
    </row>
    <row r="137" spans="1:10" ht="24.9" x14ac:dyDescent="0.3">
      <c r="A137" s="13"/>
      <c r="B137" s="86"/>
      <c r="C137" s="36" t="s">
        <v>77</v>
      </c>
      <c r="D137" s="36"/>
      <c r="E137" s="2"/>
      <c r="F137" s="4">
        <v>1589400</v>
      </c>
      <c r="G137" s="3">
        <v>0</v>
      </c>
      <c r="H137" s="18">
        <v>0</v>
      </c>
      <c r="I137" s="19"/>
      <c r="J137" s="19"/>
    </row>
    <row r="138" spans="1:10" x14ac:dyDescent="0.3">
      <c r="A138" s="13"/>
      <c r="B138" s="86"/>
      <c r="C138" s="36" t="s">
        <v>53</v>
      </c>
      <c r="D138" s="36"/>
      <c r="E138" s="2" t="s">
        <v>90</v>
      </c>
      <c r="F138" s="4">
        <v>485422.6</v>
      </c>
      <c r="G138" s="3">
        <v>0</v>
      </c>
      <c r="H138" s="18">
        <v>0</v>
      </c>
      <c r="I138" s="19"/>
      <c r="J138" s="19"/>
    </row>
    <row r="139" spans="1:10" ht="24.9" x14ac:dyDescent="0.3">
      <c r="A139" s="13"/>
      <c r="B139" s="86"/>
      <c r="C139" s="36" t="s">
        <v>83</v>
      </c>
      <c r="D139" s="36"/>
      <c r="E139" s="2" t="s">
        <v>99</v>
      </c>
      <c r="F139" s="4">
        <v>55465.2</v>
      </c>
      <c r="G139" s="3">
        <v>0</v>
      </c>
      <c r="H139" s="18">
        <v>0</v>
      </c>
      <c r="I139" s="19"/>
      <c r="J139" s="19"/>
    </row>
    <row r="140" spans="1:10" ht="24.9" x14ac:dyDescent="0.3">
      <c r="A140" s="13"/>
      <c r="B140" s="86"/>
      <c r="C140" s="36" t="s">
        <v>86</v>
      </c>
      <c r="D140" s="36"/>
      <c r="E140" s="2" t="s">
        <v>100</v>
      </c>
      <c r="F140" s="4">
        <v>119875.02</v>
      </c>
      <c r="G140" s="3">
        <v>0</v>
      </c>
      <c r="H140" s="18">
        <v>0</v>
      </c>
      <c r="I140" s="19"/>
      <c r="J140" s="19"/>
    </row>
    <row r="141" spans="1:10" x14ac:dyDescent="0.3">
      <c r="A141" s="13"/>
      <c r="B141" s="86"/>
      <c r="C141" s="36" t="s">
        <v>87</v>
      </c>
      <c r="D141" s="36"/>
      <c r="E141" s="2" t="s">
        <v>101</v>
      </c>
      <c r="F141" s="4">
        <v>69276</v>
      </c>
      <c r="G141" s="3">
        <v>0</v>
      </c>
      <c r="H141" s="18">
        <v>0</v>
      </c>
      <c r="I141" s="19"/>
      <c r="J141" s="19"/>
    </row>
    <row r="142" spans="1:10" ht="24.9" x14ac:dyDescent="0.3">
      <c r="A142" s="86">
        <v>29</v>
      </c>
      <c r="B142" s="93" t="s">
        <v>114</v>
      </c>
      <c r="C142" s="36" t="s">
        <v>115</v>
      </c>
      <c r="D142" s="36"/>
      <c r="E142" s="2" t="s">
        <v>116</v>
      </c>
      <c r="F142" s="4">
        <v>150501.21</v>
      </c>
      <c r="G142" s="3">
        <v>0</v>
      </c>
      <c r="H142" s="18">
        <v>0</v>
      </c>
      <c r="I142" s="19"/>
      <c r="J142" s="19"/>
    </row>
    <row r="143" spans="1:10" ht="62.2" x14ac:dyDescent="0.3">
      <c r="A143" s="86"/>
      <c r="B143" s="93"/>
      <c r="C143" s="15" t="s">
        <v>20</v>
      </c>
      <c r="D143" s="36"/>
      <c r="E143" s="2" t="s">
        <v>116</v>
      </c>
      <c r="F143" s="4">
        <v>335071.12</v>
      </c>
      <c r="G143" s="3">
        <v>0</v>
      </c>
      <c r="H143" s="18">
        <v>0</v>
      </c>
      <c r="I143" s="19"/>
      <c r="J143" s="19"/>
    </row>
    <row r="144" spans="1:10" ht="37.35" x14ac:dyDescent="0.3">
      <c r="A144" s="86"/>
      <c r="B144" s="93"/>
      <c r="C144" s="36" t="s">
        <v>21</v>
      </c>
      <c r="D144" s="36"/>
      <c r="E144" s="2" t="s">
        <v>117</v>
      </c>
      <c r="F144" s="4">
        <v>1362449.03</v>
      </c>
      <c r="G144" s="3">
        <v>0</v>
      </c>
      <c r="H144" s="18">
        <v>0</v>
      </c>
      <c r="I144" s="19"/>
      <c r="J144" s="19"/>
    </row>
    <row r="145" spans="1:10" x14ac:dyDescent="0.3">
      <c r="A145" s="86"/>
      <c r="B145" s="93"/>
      <c r="C145" s="15" t="s">
        <v>53</v>
      </c>
      <c r="D145" s="36"/>
      <c r="E145" s="2" t="s">
        <v>118</v>
      </c>
      <c r="F145" s="4">
        <v>1397079.5</v>
      </c>
      <c r="G145" s="17">
        <v>0</v>
      </c>
      <c r="H145" s="18">
        <v>0</v>
      </c>
      <c r="I145" s="19"/>
      <c r="J145" s="19"/>
    </row>
    <row r="146" spans="1:10" ht="24.9" x14ac:dyDescent="0.3">
      <c r="A146" s="86"/>
      <c r="B146" s="93"/>
      <c r="C146" s="15" t="s">
        <v>83</v>
      </c>
      <c r="D146" s="36"/>
      <c r="E146" s="2" t="s">
        <v>119</v>
      </c>
      <c r="F146" s="4">
        <v>55465.2</v>
      </c>
      <c r="G146" s="17">
        <v>0</v>
      </c>
      <c r="H146" s="18">
        <v>0</v>
      </c>
      <c r="I146" s="19"/>
      <c r="J146" s="19"/>
    </row>
    <row r="147" spans="1:10" ht="24.9" x14ac:dyDescent="0.3">
      <c r="A147" s="86"/>
      <c r="B147" s="93"/>
      <c r="C147" s="15" t="s">
        <v>18</v>
      </c>
      <c r="D147" s="36"/>
      <c r="E147" s="2" t="s">
        <v>118</v>
      </c>
      <c r="F147" s="4">
        <v>5083427.2</v>
      </c>
      <c r="G147" s="17">
        <v>0</v>
      </c>
      <c r="H147" s="18">
        <v>0</v>
      </c>
      <c r="I147" s="19"/>
      <c r="J147" s="19"/>
    </row>
    <row r="148" spans="1:10" x14ac:dyDescent="0.3">
      <c r="A148" s="86"/>
      <c r="B148" s="93"/>
      <c r="C148" s="15" t="s">
        <v>87</v>
      </c>
      <c r="D148" s="36"/>
      <c r="E148" s="2" t="s">
        <v>120</v>
      </c>
      <c r="F148" s="4">
        <v>63940</v>
      </c>
      <c r="G148" s="17">
        <v>0</v>
      </c>
      <c r="H148" s="18">
        <v>0</v>
      </c>
      <c r="I148" s="19"/>
      <c r="J148" s="19"/>
    </row>
    <row r="149" spans="1:10" x14ac:dyDescent="0.3">
      <c r="A149" s="86"/>
      <c r="B149" s="93"/>
      <c r="C149" s="15" t="s">
        <v>121</v>
      </c>
      <c r="D149" s="36"/>
      <c r="E149" s="2" t="s">
        <v>122</v>
      </c>
      <c r="F149" s="4">
        <v>1462172.23</v>
      </c>
      <c r="G149" s="17">
        <v>0</v>
      </c>
      <c r="H149" s="18">
        <v>0</v>
      </c>
      <c r="I149" s="19"/>
      <c r="J149" s="19"/>
    </row>
    <row r="150" spans="1:10" ht="37.35" x14ac:dyDescent="0.3">
      <c r="A150" s="86"/>
      <c r="B150" s="93"/>
      <c r="C150" s="36" t="s">
        <v>53</v>
      </c>
      <c r="D150" s="36" t="s">
        <v>274</v>
      </c>
      <c r="E150" s="62">
        <v>9.0207020320106004E+19</v>
      </c>
      <c r="F150" s="10">
        <v>0</v>
      </c>
      <c r="G150" s="3">
        <v>0</v>
      </c>
      <c r="H150" s="18">
        <v>0</v>
      </c>
      <c r="I150" s="19"/>
      <c r="J150" s="19"/>
    </row>
    <row r="151" spans="1:10" x14ac:dyDescent="0.3">
      <c r="A151" s="86"/>
      <c r="B151" s="93"/>
      <c r="C151" s="15" t="s">
        <v>76</v>
      </c>
      <c r="D151" s="36"/>
      <c r="E151" s="2" t="s">
        <v>123</v>
      </c>
      <c r="F151" s="4">
        <v>266000</v>
      </c>
      <c r="G151" s="17">
        <v>0</v>
      </c>
      <c r="H151" s="18">
        <v>0</v>
      </c>
      <c r="I151" s="19"/>
      <c r="J151" s="19"/>
    </row>
    <row r="152" spans="1:10" ht="37.35" x14ac:dyDescent="0.3">
      <c r="A152" s="86"/>
      <c r="B152" s="93"/>
      <c r="C152" s="15" t="s">
        <v>21</v>
      </c>
      <c r="D152" s="36" t="s">
        <v>306</v>
      </c>
      <c r="E152" s="2" t="s">
        <v>124</v>
      </c>
      <c r="F152" s="4">
        <v>0</v>
      </c>
      <c r="G152" s="17">
        <v>514678</v>
      </c>
      <c r="H152" s="18">
        <v>0</v>
      </c>
      <c r="I152" s="19"/>
      <c r="J152" s="19"/>
    </row>
    <row r="153" spans="1:10" ht="49.75" x14ac:dyDescent="0.3">
      <c r="A153" s="86"/>
      <c r="B153" s="93"/>
      <c r="C153" s="15" t="s">
        <v>33</v>
      </c>
      <c r="D153" s="36" t="s">
        <v>310</v>
      </c>
      <c r="E153" s="2" t="s">
        <v>125</v>
      </c>
      <c r="F153" s="4">
        <v>0</v>
      </c>
      <c r="G153" s="17">
        <v>78120</v>
      </c>
      <c r="H153" s="18">
        <v>0</v>
      </c>
      <c r="I153" s="19"/>
      <c r="J153" s="19"/>
    </row>
    <row r="154" spans="1:10" ht="74.650000000000006" x14ac:dyDescent="0.3">
      <c r="A154" s="86"/>
      <c r="B154" s="93"/>
      <c r="C154" s="15" t="s">
        <v>73</v>
      </c>
      <c r="D154" s="36" t="s">
        <v>308</v>
      </c>
      <c r="E154" s="2" t="s">
        <v>126</v>
      </c>
      <c r="F154" s="4">
        <v>0</v>
      </c>
      <c r="G154" s="17">
        <v>286440</v>
      </c>
      <c r="H154" s="18">
        <v>0</v>
      </c>
      <c r="I154" s="19"/>
      <c r="J154" s="19"/>
    </row>
    <row r="155" spans="1:10" ht="24.9" x14ac:dyDescent="0.3">
      <c r="A155" s="86">
        <v>30</v>
      </c>
      <c r="B155" s="93" t="s">
        <v>228</v>
      </c>
      <c r="C155" s="36" t="s">
        <v>282</v>
      </c>
      <c r="D155" s="36"/>
      <c r="E155" s="16" t="s">
        <v>15</v>
      </c>
      <c r="F155" s="3">
        <v>432678.04</v>
      </c>
      <c r="G155" s="3">
        <v>0</v>
      </c>
      <c r="H155" s="18">
        <v>0</v>
      </c>
      <c r="I155" s="19"/>
      <c r="J155" s="19"/>
    </row>
    <row r="156" spans="1:10" ht="62.2" x14ac:dyDescent="0.3">
      <c r="A156" s="86"/>
      <c r="B156" s="93"/>
      <c r="C156" s="15" t="s">
        <v>283</v>
      </c>
      <c r="D156" s="36"/>
      <c r="E156" s="16" t="s">
        <v>15</v>
      </c>
      <c r="F156" s="3">
        <v>1219829.3999999999</v>
      </c>
      <c r="G156" s="3">
        <v>0</v>
      </c>
      <c r="H156" s="18">
        <v>0</v>
      </c>
      <c r="I156" s="19"/>
      <c r="J156" s="19"/>
    </row>
    <row r="157" spans="1:10" x14ac:dyDescent="0.3">
      <c r="A157" s="86"/>
      <c r="B157" s="93"/>
      <c r="C157" s="88" t="s">
        <v>284</v>
      </c>
      <c r="D157" s="36"/>
      <c r="E157" s="16" t="s">
        <v>22</v>
      </c>
      <c r="F157" s="3">
        <v>3929861.52</v>
      </c>
      <c r="G157" s="3">
        <v>0</v>
      </c>
      <c r="H157" s="18">
        <v>0</v>
      </c>
      <c r="I157" s="19"/>
      <c r="J157" s="19"/>
    </row>
    <row r="158" spans="1:10" ht="37.35" x14ac:dyDescent="0.3">
      <c r="A158" s="86"/>
      <c r="B158" s="93"/>
      <c r="C158" s="88"/>
      <c r="D158" s="36" t="s">
        <v>306</v>
      </c>
      <c r="E158" s="16" t="s">
        <v>23</v>
      </c>
      <c r="F158" s="3">
        <v>0</v>
      </c>
      <c r="G158" s="3">
        <v>1739994</v>
      </c>
      <c r="H158" s="18">
        <v>0</v>
      </c>
      <c r="I158" s="19"/>
      <c r="J158" s="19"/>
    </row>
    <row r="159" spans="1:10" x14ac:dyDescent="0.3">
      <c r="A159" s="86"/>
      <c r="B159" s="93"/>
      <c r="C159" s="36" t="s">
        <v>285</v>
      </c>
      <c r="D159" s="36"/>
      <c r="E159" s="16" t="s">
        <v>15</v>
      </c>
      <c r="F159" s="3">
        <v>309785.62</v>
      </c>
      <c r="G159" s="3">
        <v>0</v>
      </c>
      <c r="H159" s="18">
        <v>0</v>
      </c>
      <c r="I159" s="19"/>
      <c r="J159" s="19"/>
    </row>
    <row r="160" spans="1:10" ht="74.650000000000006" x14ac:dyDescent="0.3">
      <c r="A160" s="86"/>
      <c r="B160" s="93"/>
      <c r="C160" s="15" t="s">
        <v>73</v>
      </c>
      <c r="D160" s="36" t="s">
        <v>308</v>
      </c>
      <c r="E160" s="16" t="s">
        <v>74</v>
      </c>
      <c r="F160" s="3">
        <v>0</v>
      </c>
      <c r="G160" s="3">
        <v>807240</v>
      </c>
      <c r="H160" s="18">
        <v>0</v>
      </c>
      <c r="I160" s="19"/>
      <c r="J160" s="19"/>
    </row>
    <row r="161" spans="1:10" x14ac:dyDescent="0.3">
      <c r="A161" s="86"/>
      <c r="B161" s="93"/>
      <c r="C161" s="89" t="s">
        <v>286</v>
      </c>
      <c r="D161" s="36"/>
      <c r="E161" s="16" t="s">
        <v>39</v>
      </c>
      <c r="F161" s="3">
        <v>1134600</v>
      </c>
      <c r="G161" s="3">
        <v>0</v>
      </c>
      <c r="H161" s="18">
        <v>0</v>
      </c>
      <c r="I161" s="19"/>
      <c r="J161" s="19"/>
    </row>
    <row r="162" spans="1:10" ht="49.75" x14ac:dyDescent="0.3">
      <c r="A162" s="86"/>
      <c r="B162" s="93"/>
      <c r="C162" s="89"/>
      <c r="D162" s="36" t="s">
        <v>309</v>
      </c>
      <c r="E162" s="35" t="s">
        <v>102</v>
      </c>
      <c r="F162" s="10">
        <v>0</v>
      </c>
      <c r="G162" s="33">
        <v>520000</v>
      </c>
      <c r="H162" s="18">
        <v>0</v>
      </c>
      <c r="I162" s="19"/>
      <c r="J162" s="19"/>
    </row>
    <row r="163" spans="1:10" x14ac:dyDescent="0.3">
      <c r="A163" s="86"/>
      <c r="B163" s="93"/>
      <c r="C163" s="36" t="s">
        <v>287</v>
      </c>
      <c r="D163" s="60"/>
      <c r="E163" s="9" t="s">
        <v>57</v>
      </c>
      <c r="F163" s="10">
        <v>0</v>
      </c>
      <c r="G163" s="33">
        <v>78120</v>
      </c>
      <c r="H163" s="18">
        <v>0</v>
      </c>
      <c r="I163" s="19"/>
      <c r="J163" s="19"/>
    </row>
    <row r="164" spans="1:10" ht="24.9" x14ac:dyDescent="0.3">
      <c r="A164" s="86"/>
      <c r="B164" s="93"/>
      <c r="C164" s="36" t="s">
        <v>134</v>
      </c>
      <c r="D164" s="60"/>
      <c r="E164" s="9" t="s">
        <v>252</v>
      </c>
      <c r="F164" s="10">
        <v>0</v>
      </c>
      <c r="G164" s="33">
        <v>61235.79</v>
      </c>
      <c r="H164" s="18">
        <v>0</v>
      </c>
      <c r="I164" s="19"/>
      <c r="J164" s="19"/>
    </row>
    <row r="165" spans="1:10" x14ac:dyDescent="0.3">
      <c r="A165" s="86"/>
      <c r="B165" s="93"/>
      <c r="C165" s="36" t="s">
        <v>288</v>
      </c>
      <c r="D165" s="36"/>
      <c r="E165" s="16" t="s">
        <v>41</v>
      </c>
      <c r="F165" s="3">
        <v>11400</v>
      </c>
      <c r="G165" s="3">
        <v>0</v>
      </c>
      <c r="H165" s="18">
        <v>0</v>
      </c>
      <c r="I165" s="19"/>
      <c r="J165" s="19"/>
    </row>
    <row r="166" spans="1:10" x14ac:dyDescent="0.3">
      <c r="A166" s="86"/>
      <c r="B166" s="93"/>
      <c r="C166" s="36" t="s">
        <v>289</v>
      </c>
      <c r="D166" s="36"/>
      <c r="E166" s="16" t="s">
        <v>82</v>
      </c>
      <c r="F166" s="3">
        <v>64519.55</v>
      </c>
      <c r="G166" s="3">
        <v>0</v>
      </c>
      <c r="H166" s="18">
        <v>0</v>
      </c>
      <c r="I166" s="19"/>
      <c r="J166" s="19"/>
    </row>
    <row r="167" spans="1:10" ht="24.9" x14ac:dyDescent="0.3">
      <c r="A167" s="86"/>
      <c r="B167" s="93"/>
      <c r="C167" s="36" t="s">
        <v>290</v>
      </c>
      <c r="D167" s="36"/>
      <c r="E167" s="16" t="s">
        <v>45</v>
      </c>
      <c r="F167" s="3">
        <v>64709.4</v>
      </c>
      <c r="G167" s="3">
        <v>0</v>
      </c>
      <c r="H167" s="18">
        <v>0</v>
      </c>
      <c r="I167" s="19"/>
      <c r="J167" s="19"/>
    </row>
    <row r="168" spans="1:10" s="71" customFormat="1" x14ac:dyDescent="0.3">
      <c r="A168" s="86"/>
      <c r="B168" s="93"/>
      <c r="C168" s="68" t="s">
        <v>71</v>
      </c>
      <c r="D168" s="68"/>
      <c r="E168" s="2" t="s">
        <v>72</v>
      </c>
      <c r="F168" s="4">
        <v>0</v>
      </c>
      <c r="G168" s="3">
        <v>0</v>
      </c>
      <c r="H168" s="18">
        <v>0</v>
      </c>
      <c r="I168" s="19">
        <v>60093000</v>
      </c>
      <c r="J168" s="19"/>
    </row>
    <row r="169" spans="1:10" x14ac:dyDescent="0.3">
      <c r="A169" s="86"/>
      <c r="B169" s="93"/>
      <c r="C169" s="89" t="s">
        <v>291</v>
      </c>
      <c r="D169" s="36"/>
      <c r="E169" s="16" t="s">
        <v>85</v>
      </c>
      <c r="F169" s="3">
        <v>0</v>
      </c>
      <c r="G169" s="3">
        <v>0</v>
      </c>
      <c r="H169" s="18">
        <v>0</v>
      </c>
      <c r="I169" s="19"/>
      <c r="J169" s="19"/>
    </row>
    <row r="170" spans="1:10" x14ac:dyDescent="0.3">
      <c r="A170" s="86"/>
      <c r="B170" s="93"/>
      <c r="C170" s="89"/>
      <c r="D170" s="60"/>
      <c r="E170" s="9" t="s">
        <v>245</v>
      </c>
      <c r="F170" s="29">
        <v>11656</v>
      </c>
      <c r="G170" s="29">
        <v>0</v>
      </c>
      <c r="H170" s="18">
        <v>0</v>
      </c>
      <c r="I170" s="19"/>
      <c r="J170" s="19"/>
    </row>
    <row r="171" spans="1:10" ht="24.9" x14ac:dyDescent="0.3">
      <c r="A171" s="86"/>
      <c r="B171" s="93"/>
      <c r="C171" s="36" t="s">
        <v>292</v>
      </c>
      <c r="D171" s="36"/>
      <c r="E171" s="16" t="s">
        <v>49</v>
      </c>
      <c r="F171" s="3">
        <v>159723.5</v>
      </c>
      <c r="G171" s="3">
        <v>0</v>
      </c>
      <c r="H171" s="18">
        <v>0</v>
      </c>
      <c r="I171" s="19"/>
      <c r="J171" s="19"/>
    </row>
    <row r="172" spans="1:10" ht="24.9" x14ac:dyDescent="0.3">
      <c r="A172" s="86"/>
      <c r="B172" s="93"/>
      <c r="C172" s="36" t="s">
        <v>293</v>
      </c>
      <c r="D172" s="36"/>
      <c r="E172" s="16" t="s">
        <v>19</v>
      </c>
      <c r="F172" s="3">
        <v>390216</v>
      </c>
      <c r="G172" s="3">
        <v>0</v>
      </c>
      <c r="H172" s="18">
        <v>0</v>
      </c>
      <c r="I172" s="19"/>
      <c r="J172" s="19"/>
    </row>
    <row r="173" spans="1:10" ht="62.2" x14ac:dyDescent="0.3">
      <c r="A173" s="86"/>
      <c r="B173" s="93"/>
      <c r="C173" s="36" t="s">
        <v>294</v>
      </c>
      <c r="D173" s="36" t="s">
        <v>307</v>
      </c>
      <c r="E173" s="16" t="s">
        <v>25</v>
      </c>
      <c r="F173" s="3">
        <v>0</v>
      </c>
      <c r="G173" s="3">
        <v>1353668</v>
      </c>
      <c r="H173" s="18">
        <v>0</v>
      </c>
      <c r="I173" s="19"/>
      <c r="J173" s="19"/>
    </row>
    <row r="174" spans="1:10" s="43" customFormat="1" ht="37.35" x14ac:dyDescent="0.3">
      <c r="A174" s="86"/>
      <c r="B174" s="93"/>
      <c r="C174" s="39" t="s">
        <v>53</v>
      </c>
      <c r="D174" s="39" t="s">
        <v>274</v>
      </c>
      <c r="E174" s="38" t="s">
        <v>54</v>
      </c>
      <c r="F174" s="10">
        <v>0</v>
      </c>
      <c r="G174" s="3">
        <v>0</v>
      </c>
      <c r="H174" s="18">
        <v>0</v>
      </c>
      <c r="I174" s="19"/>
      <c r="J174" s="19"/>
    </row>
    <row r="175" spans="1:10" ht="24.9" x14ac:dyDescent="0.3">
      <c r="A175" s="86"/>
      <c r="B175" s="93"/>
      <c r="C175" s="36" t="s">
        <v>295</v>
      </c>
      <c r="D175" s="60"/>
      <c r="E175" s="35" t="s">
        <v>27</v>
      </c>
      <c r="F175" s="10">
        <v>0</v>
      </c>
      <c r="G175" s="3">
        <v>1869300</v>
      </c>
      <c r="H175" s="18">
        <v>0</v>
      </c>
      <c r="I175" s="19"/>
      <c r="J175" s="19"/>
    </row>
    <row r="176" spans="1:10" ht="24.9" x14ac:dyDescent="0.3">
      <c r="A176" s="86"/>
      <c r="B176" s="93"/>
      <c r="C176" s="36" t="s">
        <v>296</v>
      </c>
      <c r="D176" s="36"/>
      <c r="E176" s="16" t="s">
        <v>246</v>
      </c>
      <c r="F176" s="3">
        <v>296680</v>
      </c>
      <c r="G176" s="3">
        <v>0</v>
      </c>
      <c r="H176" s="18">
        <v>0</v>
      </c>
      <c r="I176" s="19"/>
      <c r="J176" s="19"/>
    </row>
    <row r="177" spans="1:10" ht="24.9" x14ac:dyDescent="0.3">
      <c r="A177" s="86">
        <v>31</v>
      </c>
      <c r="B177" s="93" t="s">
        <v>30</v>
      </c>
      <c r="C177" s="36" t="s">
        <v>14</v>
      </c>
      <c r="D177" s="60"/>
      <c r="E177" s="35" t="s">
        <v>15</v>
      </c>
      <c r="F177" s="10">
        <v>551887.56999999995</v>
      </c>
      <c r="G177" s="3">
        <v>0</v>
      </c>
      <c r="H177" s="18">
        <v>0</v>
      </c>
      <c r="I177" s="19"/>
      <c r="J177" s="19"/>
    </row>
    <row r="178" spans="1:10" ht="74.650000000000006" x14ac:dyDescent="0.3">
      <c r="A178" s="86"/>
      <c r="B178" s="93"/>
      <c r="C178" s="36" t="s">
        <v>73</v>
      </c>
      <c r="D178" s="36" t="s">
        <v>308</v>
      </c>
      <c r="E178" s="35" t="s">
        <v>249</v>
      </c>
      <c r="F178" s="10">
        <v>0</v>
      </c>
      <c r="G178" s="3">
        <v>963480</v>
      </c>
      <c r="H178" s="18">
        <v>0</v>
      </c>
      <c r="I178" s="19"/>
      <c r="J178" s="19"/>
    </row>
    <row r="179" spans="1:10" ht="24.9" x14ac:dyDescent="0.3">
      <c r="A179" s="86"/>
      <c r="B179" s="93"/>
      <c r="C179" s="36" t="s">
        <v>31</v>
      </c>
      <c r="D179" s="60"/>
      <c r="E179" s="35" t="s">
        <v>32</v>
      </c>
      <c r="F179" s="10">
        <v>612000</v>
      </c>
      <c r="G179" s="3">
        <v>0</v>
      </c>
      <c r="H179" s="18">
        <v>0</v>
      </c>
      <c r="I179" s="19"/>
      <c r="J179" s="19"/>
    </row>
    <row r="180" spans="1:10" x14ac:dyDescent="0.3">
      <c r="A180" s="86"/>
      <c r="B180" s="93"/>
      <c r="C180" s="36" t="s">
        <v>33</v>
      </c>
      <c r="D180" s="60"/>
      <c r="E180" s="35" t="s">
        <v>34</v>
      </c>
      <c r="F180" s="10">
        <v>520012.79999999999</v>
      </c>
      <c r="G180" s="3">
        <v>0</v>
      </c>
      <c r="H180" s="18">
        <v>0</v>
      </c>
      <c r="I180" s="19"/>
      <c r="J180" s="19"/>
    </row>
    <row r="181" spans="1:10" ht="24.9" x14ac:dyDescent="0.3">
      <c r="A181" s="86"/>
      <c r="B181" s="93"/>
      <c r="C181" s="36" t="s">
        <v>35</v>
      </c>
      <c r="D181" s="60"/>
      <c r="E181" s="35" t="s">
        <v>36</v>
      </c>
      <c r="F181" s="10">
        <v>3574346.52</v>
      </c>
      <c r="G181" s="3">
        <v>0</v>
      </c>
      <c r="H181" s="18">
        <v>0</v>
      </c>
      <c r="I181" s="19"/>
      <c r="J181" s="19"/>
    </row>
    <row r="182" spans="1:10" ht="24.9" x14ac:dyDescent="0.3">
      <c r="A182" s="86"/>
      <c r="B182" s="93"/>
      <c r="C182" s="36" t="s">
        <v>37</v>
      </c>
      <c r="D182" s="60"/>
      <c r="E182" s="35" t="s">
        <v>15</v>
      </c>
      <c r="F182" s="10">
        <v>266325.21999999997</v>
      </c>
      <c r="G182" s="3">
        <v>0</v>
      </c>
      <c r="H182" s="18">
        <v>0</v>
      </c>
      <c r="I182" s="19"/>
      <c r="J182" s="19"/>
    </row>
    <row r="183" spans="1:10" x14ac:dyDescent="0.3">
      <c r="A183" s="86"/>
      <c r="B183" s="93"/>
      <c r="C183" s="36" t="s">
        <v>38</v>
      </c>
      <c r="D183" s="60"/>
      <c r="E183" s="35" t="s">
        <v>39</v>
      </c>
      <c r="F183" s="10">
        <v>443160.92</v>
      </c>
      <c r="G183" s="3">
        <v>0</v>
      </c>
      <c r="H183" s="18">
        <v>0</v>
      </c>
      <c r="I183" s="19"/>
      <c r="J183" s="19"/>
    </row>
    <row r="184" spans="1:10" x14ac:dyDescent="0.3">
      <c r="A184" s="86"/>
      <c r="B184" s="93"/>
      <c r="C184" s="36" t="s">
        <v>40</v>
      </c>
      <c r="D184" s="60"/>
      <c r="E184" s="35" t="s">
        <v>41</v>
      </c>
      <c r="F184" s="10">
        <v>3800</v>
      </c>
      <c r="G184" s="3">
        <v>0</v>
      </c>
      <c r="H184" s="18">
        <v>0</v>
      </c>
      <c r="I184" s="19"/>
      <c r="J184" s="19"/>
    </row>
    <row r="185" spans="1:10" ht="24.9" x14ac:dyDescent="0.3">
      <c r="A185" s="86"/>
      <c r="B185" s="93"/>
      <c r="C185" s="36" t="s">
        <v>42</v>
      </c>
      <c r="D185" s="60"/>
      <c r="E185" s="35" t="s">
        <v>43</v>
      </c>
      <c r="F185" s="10">
        <v>213000</v>
      </c>
      <c r="G185" s="3">
        <v>0</v>
      </c>
      <c r="H185" s="18">
        <v>0</v>
      </c>
      <c r="I185" s="19"/>
      <c r="J185" s="19"/>
    </row>
    <row r="186" spans="1:10" ht="24.9" x14ac:dyDescent="0.3">
      <c r="A186" s="86"/>
      <c r="B186" s="93"/>
      <c r="C186" s="36" t="s">
        <v>44</v>
      </c>
      <c r="D186" s="60"/>
      <c r="E186" s="35" t="s">
        <v>45</v>
      </c>
      <c r="F186" s="10">
        <v>184884</v>
      </c>
      <c r="G186" s="3">
        <v>0</v>
      </c>
      <c r="H186" s="18">
        <v>0</v>
      </c>
      <c r="I186" s="19"/>
      <c r="J186" s="19"/>
    </row>
    <row r="187" spans="1:10" x14ac:dyDescent="0.3">
      <c r="A187" s="86"/>
      <c r="B187" s="93"/>
      <c r="C187" s="36" t="s">
        <v>46</v>
      </c>
      <c r="D187" s="60"/>
      <c r="E187" s="35" t="s">
        <v>47</v>
      </c>
      <c r="F187" s="10">
        <v>1243772.6100000001</v>
      </c>
      <c r="G187" s="3">
        <v>0</v>
      </c>
      <c r="H187" s="18">
        <v>0</v>
      </c>
      <c r="I187" s="19"/>
      <c r="J187" s="19"/>
    </row>
    <row r="188" spans="1:10" ht="24.9" x14ac:dyDescent="0.3">
      <c r="A188" s="86"/>
      <c r="B188" s="93"/>
      <c r="C188" s="36" t="s">
        <v>48</v>
      </c>
      <c r="D188" s="60"/>
      <c r="E188" s="35" t="s">
        <v>49</v>
      </c>
      <c r="F188" s="10">
        <v>63900</v>
      </c>
      <c r="G188" s="3">
        <v>0</v>
      </c>
      <c r="H188" s="18">
        <v>0</v>
      </c>
      <c r="I188" s="19"/>
      <c r="J188" s="19"/>
    </row>
    <row r="189" spans="1:10" ht="24.9" x14ac:dyDescent="0.3">
      <c r="A189" s="86"/>
      <c r="B189" s="93"/>
      <c r="C189" s="36" t="s">
        <v>42</v>
      </c>
      <c r="D189" s="60"/>
      <c r="E189" s="35" t="s">
        <v>50</v>
      </c>
      <c r="F189" s="10">
        <v>47440</v>
      </c>
      <c r="G189" s="3">
        <v>0</v>
      </c>
      <c r="H189" s="18">
        <v>0</v>
      </c>
      <c r="I189" s="19"/>
      <c r="J189" s="19"/>
    </row>
    <row r="190" spans="1:10" ht="62.2" x14ac:dyDescent="0.3">
      <c r="A190" s="86"/>
      <c r="B190" s="93"/>
      <c r="C190" s="36" t="s">
        <v>20</v>
      </c>
      <c r="D190" s="60"/>
      <c r="E190" s="35" t="s">
        <v>15</v>
      </c>
      <c r="F190" s="10">
        <v>2079334.5</v>
      </c>
      <c r="G190" s="3">
        <v>0</v>
      </c>
      <c r="H190" s="18">
        <v>0</v>
      </c>
      <c r="I190" s="19"/>
      <c r="J190" s="19"/>
    </row>
    <row r="191" spans="1:10" ht="37.35" x14ac:dyDescent="0.3">
      <c r="A191" s="86"/>
      <c r="B191" s="93"/>
      <c r="C191" s="36" t="s">
        <v>21</v>
      </c>
      <c r="D191" s="60"/>
      <c r="E191" s="35" t="s">
        <v>15</v>
      </c>
      <c r="F191" s="10">
        <v>5299324.5999999996</v>
      </c>
      <c r="G191" s="3">
        <v>0</v>
      </c>
      <c r="H191" s="18">
        <v>0</v>
      </c>
      <c r="I191" s="19"/>
      <c r="J191" s="19"/>
    </row>
    <row r="192" spans="1:10" ht="37.35" x14ac:dyDescent="0.3">
      <c r="A192" s="86"/>
      <c r="B192" s="93"/>
      <c r="C192" s="36" t="s">
        <v>21</v>
      </c>
      <c r="D192" s="36" t="s">
        <v>306</v>
      </c>
      <c r="E192" s="35" t="s">
        <v>23</v>
      </c>
      <c r="F192" s="10">
        <v>0</v>
      </c>
      <c r="G192" s="3">
        <v>2002000.88</v>
      </c>
      <c r="H192" s="18">
        <v>0</v>
      </c>
      <c r="I192" s="19"/>
      <c r="J192" s="19"/>
    </row>
    <row r="193" spans="1:10" ht="62.2" x14ac:dyDescent="0.3">
      <c r="A193" s="86"/>
      <c r="B193" s="93"/>
      <c r="C193" s="36" t="s">
        <v>51</v>
      </c>
      <c r="D193" s="36" t="s">
        <v>307</v>
      </c>
      <c r="E193" s="35" t="s">
        <v>25</v>
      </c>
      <c r="F193" s="10">
        <v>0</v>
      </c>
      <c r="G193" s="3">
        <v>1407000</v>
      </c>
      <c r="H193" s="18">
        <v>0</v>
      </c>
      <c r="I193" s="19"/>
      <c r="J193" s="19"/>
    </row>
    <row r="194" spans="1:10" ht="24.9" x14ac:dyDescent="0.3">
      <c r="A194" s="86"/>
      <c r="B194" s="93"/>
      <c r="C194" s="36" t="s">
        <v>52</v>
      </c>
      <c r="D194" s="60"/>
      <c r="E194" s="35" t="s">
        <v>27</v>
      </c>
      <c r="F194" s="10">
        <v>0</v>
      </c>
      <c r="G194" s="3">
        <v>1909500</v>
      </c>
      <c r="H194" s="18">
        <v>0</v>
      </c>
      <c r="I194" s="19"/>
      <c r="J194" s="19"/>
    </row>
    <row r="195" spans="1:10" ht="37.35" x14ac:dyDescent="0.3">
      <c r="A195" s="86"/>
      <c r="B195" s="93"/>
      <c r="C195" s="36" t="s">
        <v>53</v>
      </c>
      <c r="D195" s="36" t="s">
        <v>274</v>
      </c>
      <c r="E195" s="35" t="s">
        <v>54</v>
      </c>
      <c r="F195" s="10">
        <v>0</v>
      </c>
      <c r="G195" s="3">
        <v>50000</v>
      </c>
      <c r="H195" s="18">
        <v>0</v>
      </c>
      <c r="I195" s="19"/>
      <c r="J195" s="19"/>
    </row>
    <row r="196" spans="1:10" ht="49.75" x14ac:dyDescent="0.3">
      <c r="A196" s="86"/>
      <c r="B196" s="93"/>
      <c r="C196" s="36" t="s">
        <v>55</v>
      </c>
      <c r="D196" s="36" t="s">
        <v>309</v>
      </c>
      <c r="E196" s="35" t="s">
        <v>56</v>
      </c>
      <c r="F196" s="10">
        <v>0</v>
      </c>
      <c r="G196" s="3">
        <v>572000</v>
      </c>
      <c r="H196" s="18">
        <v>0</v>
      </c>
      <c r="I196" s="19"/>
      <c r="J196" s="19"/>
    </row>
    <row r="197" spans="1:10" x14ac:dyDescent="0.3">
      <c r="A197" s="86"/>
      <c r="B197" s="93"/>
      <c r="C197" s="36" t="s">
        <v>33</v>
      </c>
      <c r="D197" s="60"/>
      <c r="E197" s="35" t="s">
        <v>57</v>
      </c>
      <c r="F197" s="10">
        <v>0</v>
      </c>
      <c r="G197" s="3">
        <v>214830</v>
      </c>
      <c r="H197" s="18">
        <v>0</v>
      </c>
      <c r="I197" s="19"/>
      <c r="J197" s="19"/>
    </row>
    <row r="198" spans="1:10" ht="37.35" x14ac:dyDescent="0.3">
      <c r="A198" s="86">
        <v>32</v>
      </c>
      <c r="B198" s="93" t="s">
        <v>127</v>
      </c>
      <c r="C198" s="36" t="s">
        <v>21</v>
      </c>
      <c r="D198" s="36" t="s">
        <v>306</v>
      </c>
      <c r="E198" s="2" t="s">
        <v>124</v>
      </c>
      <c r="F198" s="4">
        <v>0</v>
      </c>
      <c r="G198" s="17">
        <v>2316138.15</v>
      </c>
      <c r="H198" s="18">
        <v>0</v>
      </c>
      <c r="I198" s="19"/>
      <c r="J198" s="19"/>
    </row>
    <row r="199" spans="1:10" ht="49.75" x14ac:dyDescent="0.3">
      <c r="A199" s="86"/>
      <c r="B199" s="93"/>
      <c r="C199" s="36" t="s">
        <v>38</v>
      </c>
      <c r="D199" s="36" t="s">
        <v>309</v>
      </c>
      <c r="E199" s="2" t="s">
        <v>128</v>
      </c>
      <c r="F199" s="4">
        <v>0</v>
      </c>
      <c r="G199" s="17">
        <v>420000</v>
      </c>
      <c r="H199" s="18">
        <v>0</v>
      </c>
      <c r="I199" s="19"/>
      <c r="J199" s="19"/>
    </row>
    <row r="200" spans="1:10" ht="37.35" x14ac:dyDescent="0.3">
      <c r="A200" s="86"/>
      <c r="B200" s="93"/>
      <c r="C200" s="36" t="s">
        <v>129</v>
      </c>
      <c r="D200" s="36"/>
      <c r="E200" s="2" t="s">
        <v>130</v>
      </c>
      <c r="F200" s="4">
        <v>0</v>
      </c>
      <c r="G200" s="17">
        <v>2860000</v>
      </c>
      <c r="H200" s="18">
        <v>0</v>
      </c>
      <c r="I200" s="19"/>
      <c r="J200" s="19"/>
    </row>
    <row r="201" spans="1:10" x14ac:dyDescent="0.3">
      <c r="A201" s="86"/>
      <c r="B201" s="93"/>
      <c r="C201" s="36" t="s">
        <v>33</v>
      </c>
      <c r="D201" s="36"/>
      <c r="E201" s="2" t="s">
        <v>125</v>
      </c>
      <c r="F201" s="4">
        <v>0</v>
      </c>
      <c r="G201" s="17">
        <v>214830</v>
      </c>
      <c r="H201" s="18">
        <v>0</v>
      </c>
      <c r="I201" s="19"/>
      <c r="J201" s="19"/>
    </row>
    <row r="202" spans="1:10" ht="24.9" x14ac:dyDescent="0.3">
      <c r="A202" s="86"/>
      <c r="B202" s="93"/>
      <c r="C202" s="36" t="s">
        <v>48</v>
      </c>
      <c r="D202" s="36"/>
      <c r="E202" s="2" t="s">
        <v>131</v>
      </c>
      <c r="F202" s="4">
        <v>0</v>
      </c>
      <c r="G202" s="17">
        <v>900200</v>
      </c>
      <c r="H202" s="18">
        <v>0</v>
      </c>
      <c r="I202" s="19"/>
      <c r="J202" s="19"/>
    </row>
    <row r="203" spans="1:10" ht="24.9" x14ac:dyDescent="0.3">
      <c r="A203" s="86"/>
      <c r="B203" s="93"/>
      <c r="C203" s="36" t="s">
        <v>18</v>
      </c>
      <c r="D203" s="36"/>
      <c r="E203" s="2" t="s">
        <v>132</v>
      </c>
      <c r="F203" s="4">
        <v>0</v>
      </c>
      <c r="G203" s="17">
        <v>200000</v>
      </c>
      <c r="H203" s="18">
        <v>0</v>
      </c>
      <c r="I203" s="19"/>
      <c r="J203" s="19"/>
    </row>
    <row r="204" spans="1:10" ht="74.650000000000006" x14ac:dyDescent="0.3">
      <c r="A204" s="86"/>
      <c r="B204" s="93"/>
      <c r="C204" s="15" t="s">
        <v>73</v>
      </c>
      <c r="D204" s="36" t="s">
        <v>308</v>
      </c>
      <c r="E204" s="2" t="s">
        <v>126</v>
      </c>
      <c r="F204" s="4">
        <v>0</v>
      </c>
      <c r="G204" s="17">
        <v>911400</v>
      </c>
      <c r="H204" s="18">
        <v>0</v>
      </c>
      <c r="I204" s="19"/>
      <c r="J204" s="19"/>
    </row>
    <row r="205" spans="1:10" ht="37.35" x14ac:dyDescent="0.3">
      <c r="A205" s="86"/>
      <c r="B205" s="93"/>
      <c r="C205" s="36" t="s">
        <v>53</v>
      </c>
      <c r="D205" s="36" t="s">
        <v>274</v>
      </c>
      <c r="E205" s="35" t="s">
        <v>54</v>
      </c>
      <c r="F205" s="10">
        <v>0</v>
      </c>
      <c r="G205" s="3">
        <v>0</v>
      </c>
      <c r="H205" s="18">
        <v>0</v>
      </c>
      <c r="I205" s="19"/>
      <c r="J205" s="19"/>
    </row>
    <row r="206" spans="1:10" ht="24.9" x14ac:dyDescent="0.3">
      <c r="A206" s="86"/>
      <c r="B206" s="93"/>
      <c r="C206" s="36" t="s">
        <v>75</v>
      </c>
      <c r="D206" s="36"/>
      <c r="E206" s="2" t="s">
        <v>133</v>
      </c>
      <c r="F206" s="4">
        <v>518594.36</v>
      </c>
      <c r="G206" s="17">
        <v>0</v>
      </c>
      <c r="H206" s="18">
        <v>0</v>
      </c>
      <c r="I206" s="19"/>
      <c r="J206" s="19"/>
    </row>
    <row r="207" spans="1:10" ht="62.2" x14ac:dyDescent="0.3">
      <c r="A207" s="86"/>
      <c r="B207" s="93"/>
      <c r="C207" s="36" t="s">
        <v>20</v>
      </c>
      <c r="D207" s="36"/>
      <c r="E207" s="2" t="s">
        <v>116</v>
      </c>
      <c r="F207" s="4">
        <v>1420775.21</v>
      </c>
      <c r="G207" s="17">
        <v>0</v>
      </c>
      <c r="H207" s="18">
        <v>0</v>
      </c>
      <c r="I207" s="19"/>
      <c r="J207" s="19"/>
    </row>
    <row r="208" spans="1:10" ht="37.35" x14ac:dyDescent="0.3">
      <c r="A208" s="86"/>
      <c r="B208" s="93"/>
      <c r="C208" s="36" t="s">
        <v>21</v>
      </c>
      <c r="D208" s="36"/>
      <c r="E208" s="2" t="s">
        <v>117</v>
      </c>
      <c r="F208" s="4">
        <v>4479956</v>
      </c>
      <c r="G208" s="17">
        <v>0</v>
      </c>
      <c r="H208" s="18">
        <v>0</v>
      </c>
      <c r="I208" s="19"/>
      <c r="J208" s="19"/>
    </row>
    <row r="209" spans="1:10" x14ac:dyDescent="0.3">
      <c r="A209" s="86"/>
      <c r="B209" s="93"/>
      <c r="C209" s="36" t="s">
        <v>76</v>
      </c>
      <c r="D209" s="36"/>
      <c r="E209" s="2" t="s">
        <v>123</v>
      </c>
      <c r="F209" s="4">
        <v>519870</v>
      </c>
      <c r="G209" s="17">
        <v>0</v>
      </c>
      <c r="H209" s="18">
        <v>0</v>
      </c>
      <c r="I209" s="19"/>
      <c r="J209" s="19"/>
    </row>
    <row r="210" spans="1:10" ht="24.9" x14ac:dyDescent="0.3">
      <c r="A210" s="86"/>
      <c r="B210" s="93"/>
      <c r="C210" s="36" t="s">
        <v>134</v>
      </c>
      <c r="D210" s="36"/>
      <c r="E210" s="2" t="s">
        <v>116</v>
      </c>
      <c r="F210" s="4">
        <v>214625.15</v>
      </c>
      <c r="G210" s="17">
        <v>0</v>
      </c>
      <c r="H210" s="18">
        <v>0</v>
      </c>
      <c r="I210" s="19"/>
      <c r="J210" s="19"/>
    </row>
    <row r="211" spans="1:10" ht="24.9" x14ac:dyDescent="0.3">
      <c r="A211" s="86"/>
      <c r="B211" s="93"/>
      <c r="C211" s="36" t="s">
        <v>135</v>
      </c>
      <c r="D211" s="36"/>
      <c r="E211" s="2" t="s">
        <v>136</v>
      </c>
      <c r="F211" s="4">
        <v>2748600</v>
      </c>
      <c r="G211" s="17">
        <v>0</v>
      </c>
      <c r="H211" s="18">
        <v>0</v>
      </c>
      <c r="I211" s="19"/>
      <c r="J211" s="19"/>
    </row>
    <row r="212" spans="1:10" x14ac:dyDescent="0.3">
      <c r="A212" s="86"/>
      <c r="B212" s="93"/>
      <c r="C212" s="36" t="s">
        <v>53</v>
      </c>
      <c r="D212" s="36"/>
      <c r="E212" s="2" t="s">
        <v>118</v>
      </c>
      <c r="F212" s="4">
        <v>99012.18</v>
      </c>
      <c r="G212" s="17">
        <v>0</v>
      </c>
      <c r="H212" s="18">
        <v>0</v>
      </c>
      <c r="I212" s="19"/>
      <c r="J212" s="19"/>
    </row>
    <row r="213" spans="1:10" ht="24.9" x14ac:dyDescent="0.3">
      <c r="A213" s="86"/>
      <c r="B213" s="93"/>
      <c r="C213" s="36" t="s">
        <v>79</v>
      </c>
      <c r="D213" s="36"/>
      <c r="E213" s="2" t="s">
        <v>137</v>
      </c>
      <c r="F213" s="4">
        <v>781131.21</v>
      </c>
      <c r="G213" s="17">
        <v>0</v>
      </c>
      <c r="H213" s="18">
        <v>0</v>
      </c>
      <c r="I213" s="19"/>
      <c r="J213" s="19"/>
    </row>
    <row r="214" spans="1:10" x14ac:dyDescent="0.3">
      <c r="A214" s="86"/>
      <c r="B214" s="93"/>
      <c r="C214" s="36" t="s">
        <v>81</v>
      </c>
      <c r="D214" s="36"/>
      <c r="E214" s="2" t="s">
        <v>138</v>
      </c>
      <c r="F214" s="4">
        <v>81867</v>
      </c>
      <c r="G214" s="17">
        <v>0</v>
      </c>
      <c r="H214" s="18">
        <v>0</v>
      </c>
      <c r="I214" s="19"/>
      <c r="J214" s="19"/>
    </row>
    <row r="215" spans="1:10" ht="24.9" x14ac:dyDescent="0.3">
      <c r="A215" s="86"/>
      <c r="B215" s="93"/>
      <c r="C215" s="36" t="s">
        <v>83</v>
      </c>
      <c r="D215" s="36"/>
      <c r="E215" s="2" t="s">
        <v>139</v>
      </c>
      <c r="F215" s="4">
        <v>184884</v>
      </c>
      <c r="G215" s="17">
        <v>0</v>
      </c>
      <c r="H215" s="18">
        <v>0</v>
      </c>
      <c r="I215" s="19"/>
      <c r="J215" s="19"/>
    </row>
    <row r="216" spans="1:10" x14ac:dyDescent="0.3">
      <c r="A216" s="86"/>
      <c r="B216" s="93"/>
      <c r="C216" s="36" t="s">
        <v>87</v>
      </c>
      <c r="D216" s="36"/>
      <c r="E216" s="2" t="s">
        <v>120</v>
      </c>
      <c r="F216" s="4">
        <v>66215</v>
      </c>
      <c r="G216" s="17">
        <v>0</v>
      </c>
      <c r="H216" s="18">
        <v>0</v>
      </c>
      <c r="I216" s="19"/>
      <c r="J216" s="19"/>
    </row>
    <row r="217" spans="1:10" ht="74.650000000000006" x14ac:dyDescent="0.3">
      <c r="A217" s="86"/>
      <c r="B217" s="93"/>
      <c r="C217" s="36" t="s">
        <v>173</v>
      </c>
      <c r="D217" s="36" t="s">
        <v>308</v>
      </c>
      <c r="E217" s="2" t="s">
        <v>90</v>
      </c>
      <c r="F217" s="4">
        <v>0</v>
      </c>
      <c r="G217" s="17">
        <v>0</v>
      </c>
      <c r="H217" s="18">
        <v>0</v>
      </c>
      <c r="I217" s="19"/>
      <c r="J217" s="19"/>
    </row>
    <row r="218" spans="1:10" ht="24.9" x14ac:dyDescent="0.25">
      <c r="A218" s="86">
        <v>33</v>
      </c>
      <c r="B218" s="93" t="s">
        <v>229</v>
      </c>
      <c r="C218" s="22" t="s">
        <v>75</v>
      </c>
      <c r="D218" s="36"/>
      <c r="E218" s="2" t="s">
        <v>92</v>
      </c>
      <c r="F218" s="4">
        <v>91580.36</v>
      </c>
      <c r="G218" s="3">
        <v>0</v>
      </c>
      <c r="H218" s="18">
        <v>0</v>
      </c>
      <c r="I218" s="19"/>
      <c r="J218" s="19"/>
    </row>
    <row r="219" spans="1:10" ht="62.2" x14ac:dyDescent="0.25">
      <c r="A219" s="86"/>
      <c r="B219" s="93"/>
      <c r="C219" s="22" t="s">
        <v>20</v>
      </c>
      <c r="D219" s="36"/>
      <c r="E219" s="2" t="s">
        <v>92</v>
      </c>
      <c r="F219" s="4">
        <v>287643.40999999997</v>
      </c>
      <c r="G219" s="3">
        <v>0</v>
      </c>
      <c r="H219" s="18">
        <v>0</v>
      </c>
      <c r="I219" s="19"/>
      <c r="J219" s="19"/>
    </row>
    <row r="220" spans="1:10" ht="37.35" x14ac:dyDescent="0.3">
      <c r="A220" s="86"/>
      <c r="B220" s="93"/>
      <c r="C220" s="36" t="s">
        <v>21</v>
      </c>
      <c r="D220" s="36"/>
      <c r="E220" s="2" t="s">
        <v>93</v>
      </c>
      <c r="F220" s="4">
        <v>997672</v>
      </c>
      <c r="G220" s="3">
        <v>0</v>
      </c>
      <c r="H220" s="18">
        <v>0</v>
      </c>
      <c r="I220" s="19"/>
      <c r="J220" s="19"/>
    </row>
    <row r="221" spans="1:10" ht="37.35" x14ac:dyDescent="0.3">
      <c r="A221" s="86"/>
      <c r="B221" s="93"/>
      <c r="C221" s="36" t="s">
        <v>169</v>
      </c>
      <c r="D221" s="36"/>
      <c r="E221" s="2" t="s">
        <v>170</v>
      </c>
      <c r="F221" s="4">
        <v>1001500</v>
      </c>
      <c r="G221" s="3">
        <v>0</v>
      </c>
      <c r="H221" s="18">
        <v>0</v>
      </c>
      <c r="I221" s="19"/>
      <c r="J221" s="19"/>
    </row>
    <row r="222" spans="1:10" ht="24.9" x14ac:dyDescent="0.3">
      <c r="A222" s="86"/>
      <c r="B222" s="93"/>
      <c r="C222" s="36" t="s">
        <v>171</v>
      </c>
      <c r="D222" s="36"/>
      <c r="E222" s="2" t="s">
        <v>98</v>
      </c>
      <c r="F222" s="4">
        <v>479120.12</v>
      </c>
      <c r="G222" s="3">
        <v>0</v>
      </c>
      <c r="H222" s="18">
        <v>0</v>
      </c>
      <c r="I222" s="19"/>
      <c r="J222" s="19"/>
    </row>
    <row r="223" spans="1:10" ht="24.9" x14ac:dyDescent="0.3">
      <c r="A223" s="86"/>
      <c r="B223" s="93"/>
      <c r="C223" s="36" t="s">
        <v>86</v>
      </c>
      <c r="D223" s="36"/>
      <c r="E223" s="2" t="s">
        <v>100</v>
      </c>
      <c r="F223" s="4">
        <v>135000</v>
      </c>
      <c r="G223" s="17">
        <v>0</v>
      </c>
      <c r="H223" s="18">
        <v>0</v>
      </c>
      <c r="I223" s="19"/>
      <c r="J223" s="19"/>
    </row>
    <row r="224" spans="1:10" ht="37.35" x14ac:dyDescent="0.3">
      <c r="A224" s="86"/>
      <c r="B224" s="93"/>
      <c r="C224" s="36" t="s">
        <v>53</v>
      </c>
      <c r="D224" s="36" t="s">
        <v>274</v>
      </c>
      <c r="E224" s="35" t="s">
        <v>54</v>
      </c>
      <c r="F224" s="10">
        <v>0</v>
      </c>
      <c r="G224" s="3">
        <v>0</v>
      </c>
      <c r="H224" s="18">
        <v>0</v>
      </c>
      <c r="I224" s="19"/>
      <c r="J224" s="19"/>
    </row>
    <row r="225" spans="1:10" ht="37.35" x14ac:dyDescent="0.3">
      <c r="A225" s="86"/>
      <c r="B225" s="93"/>
      <c r="C225" s="36" t="s">
        <v>172</v>
      </c>
      <c r="D225" s="36"/>
      <c r="E225" s="2" t="s">
        <v>98</v>
      </c>
      <c r="F225" s="4">
        <v>405744.24</v>
      </c>
      <c r="G225" s="4">
        <v>0</v>
      </c>
      <c r="H225" s="18">
        <v>0</v>
      </c>
      <c r="I225" s="19"/>
      <c r="J225" s="19"/>
    </row>
    <row r="226" spans="1:10" ht="37.35" x14ac:dyDescent="0.3">
      <c r="A226" s="86"/>
      <c r="B226" s="93"/>
      <c r="C226" s="36" t="s">
        <v>21</v>
      </c>
      <c r="D226" s="36" t="s">
        <v>306</v>
      </c>
      <c r="E226" s="2" t="s">
        <v>88</v>
      </c>
      <c r="F226" s="4">
        <v>0</v>
      </c>
      <c r="G226" s="4">
        <v>382941.1</v>
      </c>
      <c r="H226" s="18">
        <v>0</v>
      </c>
      <c r="I226" s="19"/>
      <c r="J226" s="19"/>
    </row>
    <row r="227" spans="1:10" ht="24.9" x14ac:dyDescent="0.3">
      <c r="A227" s="86"/>
      <c r="B227" s="93"/>
      <c r="C227" s="36" t="s">
        <v>28</v>
      </c>
      <c r="D227" s="36"/>
      <c r="E227" s="2" t="s">
        <v>90</v>
      </c>
      <c r="F227" s="4">
        <v>0</v>
      </c>
      <c r="G227" s="4">
        <v>250000</v>
      </c>
      <c r="H227" s="18">
        <v>0</v>
      </c>
      <c r="I227" s="19"/>
      <c r="J227" s="19"/>
    </row>
    <row r="228" spans="1:10" ht="74.650000000000006" x14ac:dyDescent="0.3">
      <c r="A228" s="86"/>
      <c r="B228" s="93"/>
      <c r="C228" s="36" t="s">
        <v>173</v>
      </c>
      <c r="D228" s="36" t="s">
        <v>308</v>
      </c>
      <c r="E228" s="2" t="s">
        <v>91</v>
      </c>
      <c r="F228" s="4">
        <v>0</v>
      </c>
      <c r="G228" s="4">
        <v>208320</v>
      </c>
      <c r="H228" s="18">
        <v>0</v>
      </c>
      <c r="I228" s="19"/>
      <c r="J228" s="19"/>
    </row>
    <row r="229" spans="1:10" ht="24.9" x14ac:dyDescent="0.3">
      <c r="A229" s="13"/>
      <c r="B229" s="80" t="s">
        <v>230</v>
      </c>
      <c r="C229" s="36" t="s">
        <v>14</v>
      </c>
      <c r="D229" s="36"/>
      <c r="E229" s="2" t="s">
        <v>15</v>
      </c>
      <c r="F229" s="4">
        <v>566448.86</v>
      </c>
      <c r="G229" s="3">
        <v>0</v>
      </c>
      <c r="H229" s="18">
        <v>0</v>
      </c>
      <c r="I229" s="19"/>
      <c r="J229" s="19"/>
    </row>
    <row r="230" spans="1:10" ht="62.2" x14ac:dyDescent="0.3">
      <c r="A230" s="13"/>
      <c r="B230" s="84"/>
      <c r="C230" s="36" t="s">
        <v>195</v>
      </c>
      <c r="D230" s="36"/>
      <c r="E230" s="2" t="s">
        <v>15</v>
      </c>
      <c r="F230" s="4">
        <v>1906831.05</v>
      </c>
      <c r="G230" s="3">
        <v>0</v>
      </c>
      <c r="H230" s="18">
        <v>0</v>
      </c>
      <c r="I230" s="19"/>
      <c r="J230" s="19"/>
    </row>
    <row r="231" spans="1:10" ht="49.75" x14ac:dyDescent="0.3">
      <c r="A231" s="13"/>
      <c r="B231" s="84"/>
      <c r="C231" s="36" t="s">
        <v>196</v>
      </c>
      <c r="D231" s="36"/>
      <c r="E231" s="2" t="s">
        <v>22</v>
      </c>
      <c r="F231" s="4">
        <v>4071660</v>
      </c>
      <c r="G231" s="3">
        <v>0</v>
      </c>
      <c r="H231" s="18">
        <v>0</v>
      </c>
      <c r="I231" s="19"/>
      <c r="J231" s="19"/>
    </row>
    <row r="232" spans="1:10" x14ac:dyDescent="0.3">
      <c r="A232" s="13"/>
      <c r="B232" s="84"/>
      <c r="C232" s="36" t="s">
        <v>97</v>
      </c>
      <c r="D232" s="36"/>
      <c r="E232" s="2" t="s">
        <v>15</v>
      </c>
      <c r="F232" s="4">
        <v>930470.2</v>
      </c>
      <c r="G232" s="3">
        <v>0</v>
      </c>
      <c r="H232" s="18">
        <v>0</v>
      </c>
      <c r="I232" s="19"/>
      <c r="J232" s="19"/>
    </row>
    <row r="233" spans="1:10" x14ac:dyDescent="0.3">
      <c r="A233" s="13"/>
      <c r="B233" s="84"/>
      <c r="C233" s="36" t="s">
        <v>53</v>
      </c>
      <c r="D233" s="36"/>
      <c r="E233" s="2" t="s">
        <v>19</v>
      </c>
      <c r="F233" s="4">
        <v>1318746.18</v>
      </c>
      <c r="G233" s="3">
        <v>0</v>
      </c>
      <c r="H233" s="18">
        <v>0</v>
      </c>
      <c r="I233" s="19"/>
      <c r="J233" s="19"/>
    </row>
    <row r="234" spans="1:10" x14ac:dyDescent="0.3">
      <c r="A234" s="13"/>
      <c r="B234" s="84"/>
      <c r="C234" s="36" t="s">
        <v>80</v>
      </c>
      <c r="D234" s="36"/>
      <c r="E234" s="2" t="s">
        <v>41</v>
      </c>
      <c r="F234" s="4">
        <v>3800</v>
      </c>
      <c r="G234" s="3">
        <v>0</v>
      </c>
      <c r="H234" s="18">
        <v>0</v>
      </c>
      <c r="I234" s="19"/>
      <c r="J234" s="19"/>
    </row>
    <row r="235" spans="1:10" ht="24.9" x14ac:dyDescent="0.3">
      <c r="A235" s="13"/>
      <c r="B235" s="84"/>
      <c r="C235" s="36" t="s">
        <v>84</v>
      </c>
      <c r="D235" s="36"/>
      <c r="E235" s="2" t="s">
        <v>85</v>
      </c>
      <c r="F235" s="4">
        <v>110732</v>
      </c>
      <c r="G235" s="3">
        <v>0</v>
      </c>
      <c r="H235" s="18">
        <v>0</v>
      </c>
      <c r="I235" s="19"/>
      <c r="J235" s="19"/>
    </row>
    <row r="236" spans="1:10" x14ac:dyDescent="0.3">
      <c r="A236" s="13"/>
      <c r="B236" s="84"/>
      <c r="C236" s="36" t="s">
        <v>87</v>
      </c>
      <c r="D236" s="36"/>
      <c r="E236" s="2" t="s">
        <v>27</v>
      </c>
      <c r="F236" s="4">
        <v>68799</v>
      </c>
      <c r="G236" s="3">
        <v>0</v>
      </c>
      <c r="H236" s="18">
        <v>0</v>
      </c>
      <c r="I236" s="19"/>
      <c r="J236" s="19"/>
    </row>
    <row r="237" spans="1:10" ht="49.75" x14ac:dyDescent="0.3">
      <c r="A237" s="13"/>
      <c r="B237" s="84"/>
      <c r="C237" s="36" t="s">
        <v>189</v>
      </c>
      <c r="D237" s="36" t="s">
        <v>306</v>
      </c>
      <c r="E237" s="2" t="s">
        <v>23</v>
      </c>
      <c r="F237" s="4">
        <v>0</v>
      </c>
      <c r="G237" s="3">
        <v>1733034.2</v>
      </c>
      <c r="H237" s="18">
        <v>0</v>
      </c>
      <c r="I237" s="19"/>
      <c r="J237" s="19"/>
    </row>
    <row r="238" spans="1:10" ht="62.2" x14ac:dyDescent="0.3">
      <c r="A238" s="13"/>
      <c r="B238" s="84"/>
      <c r="C238" s="36" t="s">
        <v>24</v>
      </c>
      <c r="D238" s="36" t="s">
        <v>307</v>
      </c>
      <c r="E238" s="2" t="s">
        <v>23</v>
      </c>
      <c r="F238" s="4">
        <v>0</v>
      </c>
      <c r="G238" s="3">
        <v>1202516</v>
      </c>
      <c r="H238" s="18">
        <v>0</v>
      </c>
      <c r="I238" s="19"/>
      <c r="J238" s="19"/>
    </row>
    <row r="239" spans="1:10" ht="37.35" x14ac:dyDescent="0.3">
      <c r="A239" s="13"/>
      <c r="B239" s="84"/>
      <c r="C239" s="36" t="s">
        <v>197</v>
      </c>
      <c r="D239" s="36"/>
      <c r="E239" s="2" t="s">
        <v>27</v>
      </c>
      <c r="F239" s="4">
        <v>0</v>
      </c>
      <c r="G239" s="3">
        <f>1730007</f>
        <v>1730007</v>
      </c>
      <c r="H239" s="18">
        <v>0</v>
      </c>
      <c r="I239" s="19"/>
      <c r="J239" s="19"/>
    </row>
    <row r="240" spans="1:10" ht="37.35" x14ac:dyDescent="0.3">
      <c r="A240" s="13"/>
      <c r="B240" s="84"/>
      <c r="C240" s="36" t="s">
        <v>190</v>
      </c>
      <c r="D240" s="36" t="s">
        <v>274</v>
      </c>
      <c r="E240" s="2" t="s">
        <v>29</v>
      </c>
      <c r="F240" s="4">
        <v>0</v>
      </c>
      <c r="G240" s="3">
        <v>569348</v>
      </c>
      <c r="H240" s="18">
        <v>0</v>
      </c>
      <c r="I240" s="19"/>
      <c r="J240" s="19"/>
    </row>
    <row r="241" spans="1:10" ht="37.35" x14ac:dyDescent="0.3">
      <c r="A241" s="13"/>
      <c r="B241" s="84"/>
      <c r="C241" s="36" t="s">
        <v>198</v>
      </c>
      <c r="D241" s="36"/>
      <c r="E241" s="2" t="s">
        <v>199</v>
      </c>
      <c r="F241" s="4">
        <v>0</v>
      </c>
      <c r="G241" s="3">
        <v>803000</v>
      </c>
      <c r="H241" s="18">
        <v>0</v>
      </c>
      <c r="I241" s="19"/>
      <c r="J241" s="19"/>
    </row>
    <row r="242" spans="1:10" ht="37.35" x14ac:dyDescent="0.3">
      <c r="A242" s="13"/>
      <c r="B242" s="84"/>
      <c r="C242" s="36" t="s">
        <v>197</v>
      </c>
      <c r="D242" s="36"/>
      <c r="E242" s="2" t="s">
        <v>27</v>
      </c>
      <c r="F242" s="4">
        <v>0</v>
      </c>
      <c r="G242" s="3">
        <v>91053</v>
      </c>
      <c r="H242" s="18">
        <v>0</v>
      </c>
      <c r="I242" s="19"/>
      <c r="J242" s="19"/>
    </row>
    <row r="243" spans="1:10" ht="74.650000000000006" x14ac:dyDescent="0.3">
      <c r="A243" s="13"/>
      <c r="B243" s="84"/>
      <c r="C243" s="36" t="s">
        <v>73</v>
      </c>
      <c r="D243" s="36" t="s">
        <v>308</v>
      </c>
      <c r="E243" s="2" t="s">
        <v>247</v>
      </c>
      <c r="F243" s="4">
        <v>0</v>
      </c>
      <c r="G243" s="3">
        <v>807240</v>
      </c>
      <c r="H243" s="18">
        <v>0</v>
      </c>
      <c r="I243" s="19"/>
      <c r="J243" s="19"/>
    </row>
    <row r="244" spans="1:10" ht="24.9" x14ac:dyDescent="0.3">
      <c r="A244" s="13"/>
      <c r="B244" s="84"/>
      <c r="C244" s="15" t="s">
        <v>134</v>
      </c>
      <c r="D244" s="36"/>
      <c r="E244" s="2" t="s">
        <v>252</v>
      </c>
      <c r="F244" s="4"/>
      <c r="G244" s="17">
        <v>1431222.58</v>
      </c>
      <c r="H244" s="18">
        <v>0</v>
      </c>
      <c r="I244" s="19"/>
      <c r="J244" s="19"/>
    </row>
    <row r="245" spans="1:10" ht="49.75" x14ac:dyDescent="0.3">
      <c r="A245" s="13"/>
      <c r="B245" s="81"/>
      <c r="C245" s="15" t="s">
        <v>185</v>
      </c>
      <c r="D245" s="36" t="s">
        <v>309</v>
      </c>
      <c r="E245" s="2" t="s">
        <v>102</v>
      </c>
      <c r="F245" s="4">
        <v>0</v>
      </c>
      <c r="G245" s="17">
        <v>592000</v>
      </c>
      <c r="H245" s="18">
        <v>0</v>
      </c>
      <c r="I245" s="19"/>
      <c r="J245" s="19"/>
    </row>
    <row r="246" spans="1:10" ht="24.9" x14ac:dyDescent="0.3">
      <c r="A246" s="86">
        <v>35</v>
      </c>
      <c r="B246" s="93" t="s">
        <v>140</v>
      </c>
      <c r="C246" s="36" t="s">
        <v>75</v>
      </c>
      <c r="D246" s="36"/>
      <c r="E246" s="2" t="s">
        <v>141</v>
      </c>
      <c r="F246" s="4">
        <v>607605.4</v>
      </c>
      <c r="G246" s="17">
        <v>0</v>
      </c>
      <c r="H246" s="18">
        <v>0</v>
      </c>
      <c r="I246" s="19"/>
      <c r="J246" s="19"/>
    </row>
    <row r="247" spans="1:10" ht="62.2" x14ac:dyDescent="0.3">
      <c r="A247" s="86"/>
      <c r="B247" s="93"/>
      <c r="C247" s="36" t="s">
        <v>20</v>
      </c>
      <c r="D247" s="36"/>
      <c r="E247" s="2" t="s">
        <v>142</v>
      </c>
      <c r="F247" s="4">
        <v>2195093.02</v>
      </c>
      <c r="G247" s="17">
        <v>0</v>
      </c>
      <c r="H247" s="18">
        <v>0</v>
      </c>
      <c r="I247" s="19"/>
      <c r="J247" s="19"/>
    </row>
    <row r="248" spans="1:10" ht="37.35" x14ac:dyDescent="0.3">
      <c r="A248" s="86"/>
      <c r="B248" s="93"/>
      <c r="C248" s="36" t="s">
        <v>21</v>
      </c>
      <c r="D248" s="36"/>
      <c r="E248" s="2" t="s">
        <v>143</v>
      </c>
      <c r="F248" s="4">
        <v>5076814.13</v>
      </c>
      <c r="G248" s="17">
        <v>0</v>
      </c>
      <c r="H248" s="18">
        <v>0</v>
      </c>
      <c r="I248" s="19"/>
      <c r="J248" s="19"/>
    </row>
    <row r="249" spans="1:10" ht="24.9" x14ac:dyDescent="0.3">
      <c r="A249" s="86"/>
      <c r="B249" s="93"/>
      <c r="C249" s="15" t="s">
        <v>134</v>
      </c>
      <c r="D249" s="36"/>
      <c r="E249" s="2" t="s">
        <v>142</v>
      </c>
      <c r="F249" s="4">
        <v>964832.52</v>
      </c>
      <c r="G249" s="17">
        <v>0</v>
      </c>
      <c r="H249" s="18">
        <v>0</v>
      </c>
      <c r="I249" s="19"/>
      <c r="J249" s="19"/>
    </row>
    <row r="250" spans="1:10" x14ac:dyDescent="0.3">
      <c r="A250" s="86"/>
      <c r="B250" s="93"/>
      <c r="C250" s="36" t="s">
        <v>53</v>
      </c>
      <c r="D250" s="36"/>
      <c r="E250" s="2" t="s">
        <v>144</v>
      </c>
      <c r="F250" s="4">
        <v>168665</v>
      </c>
      <c r="G250" s="17">
        <v>0</v>
      </c>
      <c r="H250" s="18">
        <v>0</v>
      </c>
      <c r="I250" s="19"/>
      <c r="J250" s="19"/>
    </row>
    <row r="251" spans="1:10" x14ac:dyDescent="0.3">
      <c r="A251" s="86"/>
      <c r="B251" s="93"/>
      <c r="C251" s="15" t="s">
        <v>80</v>
      </c>
      <c r="D251" s="36"/>
      <c r="E251" s="2" t="s">
        <v>145</v>
      </c>
      <c r="F251" s="4">
        <v>15200</v>
      </c>
      <c r="G251" s="17">
        <v>0</v>
      </c>
      <c r="H251" s="18">
        <v>0</v>
      </c>
      <c r="I251" s="19"/>
      <c r="J251" s="19"/>
    </row>
    <row r="252" spans="1:10" ht="24.9" x14ac:dyDescent="0.3">
      <c r="A252" s="86"/>
      <c r="B252" s="93"/>
      <c r="C252" s="15" t="s">
        <v>86</v>
      </c>
      <c r="D252" s="36"/>
      <c r="E252" s="2" t="s">
        <v>146</v>
      </c>
      <c r="F252" s="4">
        <v>45400</v>
      </c>
      <c r="G252" s="17">
        <v>0</v>
      </c>
      <c r="H252" s="18">
        <v>0</v>
      </c>
      <c r="I252" s="19"/>
      <c r="J252" s="19"/>
    </row>
    <row r="253" spans="1:10" ht="24.9" x14ac:dyDescent="0.3">
      <c r="A253" s="86"/>
      <c r="B253" s="93"/>
      <c r="C253" s="15" t="s">
        <v>147</v>
      </c>
      <c r="D253" s="36"/>
      <c r="E253" s="2" t="s">
        <v>148</v>
      </c>
      <c r="F253" s="4">
        <v>99194.8</v>
      </c>
      <c r="G253" s="17">
        <v>0</v>
      </c>
      <c r="H253" s="18">
        <v>0</v>
      </c>
      <c r="I253" s="19"/>
      <c r="J253" s="19"/>
    </row>
    <row r="254" spans="1:10" ht="37.35" x14ac:dyDescent="0.3">
      <c r="A254" s="86"/>
      <c r="B254" s="93"/>
      <c r="C254" s="15" t="s">
        <v>21</v>
      </c>
      <c r="D254" s="36" t="s">
        <v>306</v>
      </c>
      <c r="E254" s="2" t="s">
        <v>149</v>
      </c>
      <c r="F254" s="4">
        <v>0</v>
      </c>
      <c r="G254" s="17">
        <v>2198845.9</v>
      </c>
      <c r="H254" s="18">
        <v>0</v>
      </c>
      <c r="I254" s="19"/>
      <c r="J254" s="19"/>
    </row>
    <row r="255" spans="1:10" ht="62.2" x14ac:dyDescent="0.3">
      <c r="A255" s="86"/>
      <c r="B255" s="93"/>
      <c r="C255" s="15" t="s">
        <v>24</v>
      </c>
      <c r="D255" s="36" t="s">
        <v>307</v>
      </c>
      <c r="E255" s="2" t="s">
        <v>150</v>
      </c>
      <c r="F255" s="4">
        <v>0</v>
      </c>
      <c r="G255" s="17">
        <v>1263620</v>
      </c>
      <c r="H255" s="18">
        <v>0</v>
      </c>
      <c r="I255" s="19"/>
      <c r="J255" s="19"/>
    </row>
    <row r="256" spans="1:10" ht="24.9" x14ac:dyDescent="0.3">
      <c r="A256" s="86"/>
      <c r="B256" s="93"/>
      <c r="C256" s="15" t="s">
        <v>52</v>
      </c>
      <c r="D256" s="36"/>
      <c r="E256" s="2" t="s">
        <v>151</v>
      </c>
      <c r="F256" s="4">
        <v>0</v>
      </c>
      <c r="G256" s="17">
        <v>1993920</v>
      </c>
      <c r="H256" s="18">
        <v>0</v>
      </c>
      <c r="I256" s="19"/>
      <c r="J256" s="19"/>
    </row>
    <row r="257" spans="1:10" ht="37.35" x14ac:dyDescent="0.3">
      <c r="A257" s="86"/>
      <c r="B257" s="93"/>
      <c r="C257" s="15" t="s">
        <v>53</v>
      </c>
      <c r="D257" s="36" t="s">
        <v>274</v>
      </c>
      <c r="E257" s="2" t="s">
        <v>152</v>
      </c>
      <c r="F257" s="4">
        <v>0</v>
      </c>
      <c r="G257" s="17">
        <v>598744</v>
      </c>
      <c r="H257" s="18">
        <v>0</v>
      </c>
      <c r="I257" s="19"/>
      <c r="J257" s="19"/>
    </row>
    <row r="258" spans="1:10" ht="24.9" x14ac:dyDescent="0.3">
      <c r="A258" s="86"/>
      <c r="B258" s="93"/>
      <c r="C258" s="15" t="s">
        <v>153</v>
      </c>
      <c r="D258" s="36"/>
      <c r="E258" s="2" t="s">
        <v>154</v>
      </c>
      <c r="F258" s="4">
        <v>0</v>
      </c>
      <c r="G258" s="17">
        <v>730000</v>
      </c>
      <c r="H258" s="18">
        <v>0</v>
      </c>
      <c r="I258" s="19"/>
      <c r="J258" s="19"/>
    </row>
    <row r="259" spans="1:10" x14ac:dyDescent="0.3">
      <c r="A259" s="86"/>
      <c r="B259" s="93"/>
      <c r="C259" s="15" t="s">
        <v>251</v>
      </c>
      <c r="D259" s="36"/>
      <c r="E259" s="2" t="s">
        <v>252</v>
      </c>
      <c r="F259" s="4">
        <v>0</v>
      </c>
      <c r="G259" s="17">
        <v>1492302.07</v>
      </c>
      <c r="H259" s="18">
        <v>0</v>
      </c>
      <c r="I259" s="19"/>
      <c r="J259" s="19"/>
    </row>
    <row r="260" spans="1:10" ht="49.75" x14ac:dyDescent="0.3">
      <c r="A260" s="86"/>
      <c r="B260" s="93"/>
      <c r="C260" s="15" t="s">
        <v>38</v>
      </c>
      <c r="D260" s="36" t="s">
        <v>309</v>
      </c>
      <c r="E260" s="2" t="s">
        <v>102</v>
      </c>
      <c r="F260" s="4">
        <v>0</v>
      </c>
      <c r="G260" s="17">
        <v>592000</v>
      </c>
      <c r="H260" s="18">
        <v>0</v>
      </c>
      <c r="I260" s="19"/>
      <c r="J260" s="19"/>
    </row>
    <row r="261" spans="1:10" ht="74.650000000000006" x14ac:dyDescent="0.3">
      <c r="A261" s="86"/>
      <c r="B261" s="93"/>
      <c r="C261" s="15" t="s">
        <v>73</v>
      </c>
      <c r="D261" s="36" t="s">
        <v>308</v>
      </c>
      <c r="E261" s="2" t="s">
        <v>163</v>
      </c>
      <c r="F261" s="4">
        <v>0</v>
      </c>
      <c r="G261" s="17">
        <v>911400</v>
      </c>
      <c r="H261" s="18">
        <v>0</v>
      </c>
      <c r="I261" s="19"/>
      <c r="J261" s="19"/>
    </row>
    <row r="262" spans="1:10" ht="37.35" x14ac:dyDescent="0.3">
      <c r="A262" s="86">
        <v>36</v>
      </c>
      <c r="B262" s="93" t="s">
        <v>231</v>
      </c>
      <c r="C262" s="36" t="s">
        <v>174</v>
      </c>
      <c r="D262" s="36"/>
      <c r="E262" s="2" t="s">
        <v>15</v>
      </c>
      <c r="F262" s="4">
        <v>570123.38</v>
      </c>
      <c r="G262" s="4">
        <v>0</v>
      </c>
      <c r="H262" s="18">
        <v>0</v>
      </c>
      <c r="I262" s="19"/>
      <c r="J262" s="19"/>
    </row>
    <row r="263" spans="1:10" ht="74.650000000000006" x14ac:dyDescent="0.3">
      <c r="A263" s="86"/>
      <c r="B263" s="93"/>
      <c r="C263" s="36" t="s">
        <v>175</v>
      </c>
      <c r="D263" s="36"/>
      <c r="E263" s="2" t="s">
        <v>15</v>
      </c>
      <c r="F263" s="4">
        <v>2533448.34</v>
      </c>
      <c r="G263" s="4">
        <v>0</v>
      </c>
      <c r="H263" s="18">
        <v>0</v>
      </c>
      <c r="I263" s="19"/>
      <c r="J263" s="19"/>
    </row>
    <row r="264" spans="1:10" ht="37.35" x14ac:dyDescent="0.3">
      <c r="A264" s="86"/>
      <c r="B264" s="93"/>
      <c r="C264" s="36" t="s">
        <v>21</v>
      </c>
      <c r="D264" s="36"/>
      <c r="E264" s="2" t="s">
        <v>22</v>
      </c>
      <c r="F264" s="4">
        <v>4716576</v>
      </c>
      <c r="G264" s="4">
        <v>0</v>
      </c>
      <c r="H264" s="18">
        <v>0</v>
      </c>
      <c r="I264" s="19"/>
      <c r="J264" s="19"/>
    </row>
    <row r="265" spans="1:10" x14ac:dyDescent="0.3">
      <c r="A265" s="86"/>
      <c r="B265" s="93"/>
      <c r="C265" s="36" t="s">
        <v>176</v>
      </c>
      <c r="D265" s="36"/>
      <c r="E265" s="2" t="s">
        <v>34</v>
      </c>
      <c r="F265" s="4">
        <v>355740</v>
      </c>
      <c r="G265" s="17">
        <v>0</v>
      </c>
      <c r="H265" s="18">
        <v>0</v>
      </c>
      <c r="I265" s="19"/>
      <c r="J265" s="19"/>
    </row>
    <row r="266" spans="1:10" ht="37.35" x14ac:dyDescent="0.3">
      <c r="A266" s="86"/>
      <c r="B266" s="93"/>
      <c r="C266" s="36" t="s">
        <v>177</v>
      </c>
      <c r="D266" s="36"/>
      <c r="E266" s="2" t="s">
        <v>178</v>
      </c>
      <c r="F266" s="4">
        <v>535962.81999999995</v>
      </c>
      <c r="G266" s="4">
        <v>0</v>
      </c>
      <c r="H266" s="18">
        <v>0</v>
      </c>
      <c r="I266" s="19"/>
      <c r="J266" s="19"/>
    </row>
    <row r="267" spans="1:10" ht="24.9" x14ac:dyDescent="0.3">
      <c r="A267" s="86"/>
      <c r="B267" s="93"/>
      <c r="C267" s="36" t="s">
        <v>179</v>
      </c>
      <c r="D267" s="36"/>
      <c r="E267" s="2" t="s">
        <v>178</v>
      </c>
      <c r="F267" s="4">
        <v>185946.29</v>
      </c>
      <c r="G267" s="17">
        <v>0</v>
      </c>
      <c r="H267" s="18">
        <v>0</v>
      </c>
      <c r="I267" s="19"/>
      <c r="J267" s="19"/>
    </row>
    <row r="268" spans="1:10" ht="24.9" x14ac:dyDescent="0.3">
      <c r="A268" s="86"/>
      <c r="B268" s="93"/>
      <c r="C268" s="36" t="s">
        <v>180</v>
      </c>
      <c r="D268" s="36"/>
      <c r="E268" s="2" t="s">
        <v>39</v>
      </c>
      <c r="F268" s="4">
        <v>950547.08</v>
      </c>
      <c r="G268" s="4">
        <v>0</v>
      </c>
      <c r="H268" s="18">
        <v>0</v>
      </c>
      <c r="I268" s="19"/>
      <c r="J268" s="19"/>
    </row>
    <row r="269" spans="1:10" x14ac:dyDescent="0.3">
      <c r="A269" s="86"/>
      <c r="B269" s="93"/>
      <c r="C269" s="36" t="s">
        <v>181</v>
      </c>
      <c r="D269" s="36"/>
      <c r="E269" s="2" t="s">
        <v>82</v>
      </c>
      <c r="F269" s="4">
        <v>19530</v>
      </c>
      <c r="G269" s="4">
        <v>0</v>
      </c>
      <c r="H269" s="18">
        <v>0</v>
      </c>
      <c r="I269" s="19"/>
      <c r="J269" s="19"/>
    </row>
    <row r="270" spans="1:10" ht="24.9" x14ac:dyDescent="0.3">
      <c r="A270" s="86"/>
      <c r="B270" s="93"/>
      <c r="C270" s="36" t="s">
        <v>44</v>
      </c>
      <c r="D270" s="36"/>
      <c r="E270" s="2" t="s">
        <v>45</v>
      </c>
      <c r="F270" s="4">
        <v>184663.9</v>
      </c>
      <c r="G270" s="4">
        <v>0</v>
      </c>
      <c r="H270" s="18">
        <v>0</v>
      </c>
      <c r="I270" s="19"/>
      <c r="J270" s="19"/>
    </row>
    <row r="271" spans="1:10" ht="24.9" x14ac:dyDescent="0.3">
      <c r="A271" s="86"/>
      <c r="B271" s="93"/>
      <c r="C271" s="36" t="s">
        <v>28</v>
      </c>
      <c r="D271" s="36"/>
      <c r="E271" s="2" t="s">
        <v>182</v>
      </c>
      <c r="F271" s="4">
        <v>248960</v>
      </c>
      <c r="G271" s="4">
        <v>0</v>
      </c>
      <c r="H271" s="18">
        <v>0</v>
      </c>
      <c r="I271" s="19"/>
      <c r="J271" s="19"/>
    </row>
    <row r="272" spans="1:10" ht="24.9" x14ac:dyDescent="0.3">
      <c r="A272" s="86"/>
      <c r="B272" s="93"/>
      <c r="C272" s="36" t="s">
        <v>183</v>
      </c>
      <c r="D272" s="36"/>
      <c r="E272" s="2" t="s">
        <v>50</v>
      </c>
      <c r="F272" s="4">
        <v>50000</v>
      </c>
      <c r="G272" s="4">
        <v>0</v>
      </c>
      <c r="H272" s="18">
        <v>0</v>
      </c>
      <c r="I272" s="19"/>
      <c r="J272" s="19"/>
    </row>
    <row r="273" spans="1:10" x14ac:dyDescent="0.3">
      <c r="A273" s="86"/>
      <c r="B273" s="93"/>
      <c r="C273" s="36" t="s">
        <v>87</v>
      </c>
      <c r="D273" s="36"/>
      <c r="E273" s="2" t="s">
        <v>27</v>
      </c>
      <c r="F273" s="4">
        <v>58283.19</v>
      </c>
      <c r="G273" s="4">
        <v>0</v>
      </c>
      <c r="H273" s="18">
        <v>0</v>
      </c>
      <c r="I273" s="19"/>
      <c r="J273" s="19"/>
    </row>
    <row r="274" spans="1:10" ht="24.9" x14ac:dyDescent="0.3">
      <c r="A274" s="86"/>
      <c r="B274" s="93"/>
      <c r="C274" s="36" t="s">
        <v>184</v>
      </c>
      <c r="D274" s="36"/>
      <c r="E274" s="2" t="s">
        <v>178</v>
      </c>
      <c r="F274" s="4">
        <v>1607888.45</v>
      </c>
      <c r="G274" s="4">
        <v>0</v>
      </c>
      <c r="H274" s="18">
        <v>0</v>
      </c>
      <c r="I274" s="19"/>
      <c r="J274" s="19"/>
    </row>
    <row r="275" spans="1:10" ht="37.35" x14ac:dyDescent="0.3">
      <c r="A275" s="86"/>
      <c r="B275" s="93"/>
      <c r="C275" s="36" t="s">
        <v>53</v>
      </c>
      <c r="D275" s="36" t="s">
        <v>274</v>
      </c>
      <c r="E275" s="2" t="s">
        <v>29</v>
      </c>
      <c r="F275" s="4">
        <v>0</v>
      </c>
      <c r="G275" s="37">
        <v>560000</v>
      </c>
      <c r="H275" s="18">
        <v>0</v>
      </c>
      <c r="I275" s="19"/>
      <c r="J275" s="19"/>
    </row>
    <row r="276" spans="1:10" ht="49.75" x14ac:dyDescent="0.3">
      <c r="A276" s="86"/>
      <c r="B276" s="93"/>
      <c r="C276" s="36" t="s">
        <v>185</v>
      </c>
      <c r="D276" s="36" t="s">
        <v>309</v>
      </c>
      <c r="E276" s="2" t="s">
        <v>186</v>
      </c>
      <c r="F276" s="4">
        <v>0</v>
      </c>
      <c r="G276" s="37">
        <v>572000</v>
      </c>
      <c r="H276" s="18">
        <v>0</v>
      </c>
      <c r="I276" s="19"/>
      <c r="J276" s="19"/>
    </row>
    <row r="277" spans="1:10" x14ac:dyDescent="0.3">
      <c r="A277" s="86"/>
      <c r="B277" s="93"/>
      <c r="C277" s="36" t="s">
        <v>187</v>
      </c>
      <c r="D277" s="36"/>
      <c r="E277" s="2" t="s">
        <v>57</v>
      </c>
      <c r="F277" s="4">
        <v>0</v>
      </c>
      <c r="G277" s="37">
        <v>214830</v>
      </c>
      <c r="H277" s="18">
        <v>0</v>
      </c>
      <c r="I277" s="19"/>
      <c r="J277" s="19"/>
    </row>
    <row r="278" spans="1:10" ht="74.650000000000006" x14ac:dyDescent="0.3">
      <c r="A278" s="86"/>
      <c r="B278" s="93"/>
      <c r="C278" s="36" t="s">
        <v>73</v>
      </c>
      <c r="D278" s="36" t="s">
        <v>308</v>
      </c>
      <c r="E278" s="2" t="s">
        <v>74</v>
      </c>
      <c r="F278" s="4"/>
      <c r="G278" s="37">
        <v>1249920</v>
      </c>
      <c r="H278" s="18">
        <v>0</v>
      </c>
      <c r="I278" s="19"/>
      <c r="J278" s="19"/>
    </row>
    <row r="279" spans="1:10" ht="37.35" x14ac:dyDescent="0.3">
      <c r="A279" s="86"/>
      <c r="B279" s="93"/>
      <c r="C279" s="36" t="s">
        <v>259</v>
      </c>
      <c r="D279" s="36" t="s">
        <v>306</v>
      </c>
      <c r="E279" s="2" t="s">
        <v>23</v>
      </c>
      <c r="F279" s="4"/>
      <c r="G279" s="18">
        <v>2645017.12</v>
      </c>
      <c r="H279" s="18">
        <v>0</v>
      </c>
      <c r="I279" s="19"/>
      <c r="J279" s="19"/>
    </row>
    <row r="280" spans="1:10" ht="62.2" x14ac:dyDescent="0.3">
      <c r="A280" s="86"/>
      <c r="B280" s="93"/>
      <c r="C280" s="36" t="s">
        <v>51</v>
      </c>
      <c r="D280" s="36" t="s">
        <v>307</v>
      </c>
      <c r="E280" s="2" t="s">
        <v>25</v>
      </c>
      <c r="F280" s="4"/>
      <c r="G280" s="18">
        <v>1822936</v>
      </c>
      <c r="H280" s="18">
        <v>0</v>
      </c>
      <c r="I280" s="19"/>
      <c r="J280" s="19"/>
    </row>
    <row r="281" spans="1:10" ht="37.35" x14ac:dyDescent="0.3">
      <c r="A281" s="86"/>
      <c r="B281" s="93"/>
      <c r="C281" s="36" t="s">
        <v>197</v>
      </c>
      <c r="D281" s="36"/>
      <c r="E281" s="2" t="s">
        <v>258</v>
      </c>
      <c r="F281" s="4"/>
      <c r="G281" s="18">
        <v>3498204</v>
      </c>
      <c r="H281" s="18">
        <v>0</v>
      </c>
      <c r="I281" s="19"/>
      <c r="J281" s="19"/>
    </row>
    <row r="282" spans="1:10" x14ac:dyDescent="0.3">
      <c r="A282" s="86"/>
      <c r="B282" s="93"/>
      <c r="C282" s="36" t="s">
        <v>260</v>
      </c>
      <c r="D282" s="36"/>
      <c r="E282" s="2" t="s">
        <v>258</v>
      </c>
      <c r="F282" s="4"/>
      <c r="G282" s="18">
        <v>184116</v>
      </c>
      <c r="H282" s="18">
        <v>0</v>
      </c>
      <c r="I282" s="19"/>
      <c r="J282" s="19"/>
    </row>
    <row r="283" spans="1:10" ht="37.35" x14ac:dyDescent="0.3">
      <c r="A283" s="86">
        <v>37</v>
      </c>
      <c r="B283" s="93" t="s">
        <v>232</v>
      </c>
      <c r="C283" s="36" t="s">
        <v>21</v>
      </c>
      <c r="D283" s="36" t="s">
        <v>306</v>
      </c>
      <c r="E283" s="2" t="s">
        <v>23</v>
      </c>
      <c r="F283" s="4">
        <v>0</v>
      </c>
      <c r="G283" s="3">
        <v>2625310.2200000002</v>
      </c>
      <c r="H283" s="18">
        <v>0</v>
      </c>
      <c r="I283" s="19"/>
      <c r="J283" s="19"/>
    </row>
    <row r="284" spans="1:10" ht="62.2" x14ac:dyDescent="0.3">
      <c r="A284" s="86"/>
      <c r="B284" s="93"/>
      <c r="C284" s="36" t="s">
        <v>70</v>
      </c>
      <c r="D284" s="36" t="s">
        <v>307</v>
      </c>
      <c r="E284" s="2" t="s">
        <v>25</v>
      </c>
      <c r="F284" s="4">
        <v>0</v>
      </c>
      <c r="G284" s="3">
        <v>0</v>
      </c>
      <c r="H284" s="18">
        <v>0</v>
      </c>
      <c r="I284" s="19"/>
      <c r="J284" s="19"/>
    </row>
    <row r="285" spans="1:10" ht="24.9" x14ac:dyDescent="0.3">
      <c r="A285" s="86"/>
      <c r="B285" s="93"/>
      <c r="C285" s="36" t="s">
        <v>52</v>
      </c>
      <c r="D285" s="36"/>
      <c r="E285" s="2" t="s">
        <v>27</v>
      </c>
      <c r="F285" s="4">
        <v>0</v>
      </c>
      <c r="G285" s="3">
        <v>2780232</v>
      </c>
      <c r="H285" s="18">
        <v>0</v>
      </c>
      <c r="I285" s="19"/>
      <c r="J285" s="19"/>
    </row>
    <row r="286" spans="1:10" ht="24.9" x14ac:dyDescent="0.3">
      <c r="A286" s="86"/>
      <c r="B286" s="93"/>
      <c r="C286" s="36" t="s">
        <v>52</v>
      </c>
      <c r="D286" s="36"/>
      <c r="E286" s="2" t="s">
        <v>258</v>
      </c>
      <c r="F286" s="4"/>
      <c r="G286" s="3">
        <v>2327312</v>
      </c>
      <c r="H286" s="18">
        <v>0</v>
      </c>
      <c r="I286" s="19"/>
      <c r="J286" s="19"/>
    </row>
    <row r="287" spans="1:10" ht="49.75" x14ac:dyDescent="0.3">
      <c r="A287" s="86"/>
      <c r="B287" s="93"/>
      <c r="C287" s="36" t="s">
        <v>38</v>
      </c>
      <c r="D287" s="36" t="s">
        <v>309</v>
      </c>
      <c r="E287" s="2" t="s">
        <v>102</v>
      </c>
      <c r="F287" s="4">
        <v>0</v>
      </c>
      <c r="G287" s="3">
        <v>572000</v>
      </c>
      <c r="H287" s="18">
        <v>0</v>
      </c>
      <c r="I287" s="19"/>
      <c r="J287" s="19"/>
    </row>
    <row r="288" spans="1:10" x14ac:dyDescent="0.3">
      <c r="A288" s="86"/>
      <c r="B288" s="93"/>
      <c r="C288" s="36" t="s">
        <v>33</v>
      </c>
      <c r="D288" s="36"/>
      <c r="E288" s="2" t="s">
        <v>57</v>
      </c>
      <c r="F288" s="4">
        <v>0</v>
      </c>
      <c r="G288" s="3">
        <v>214830</v>
      </c>
      <c r="H288" s="18">
        <v>0</v>
      </c>
      <c r="I288" s="19"/>
      <c r="J288" s="19"/>
    </row>
    <row r="289" spans="1:10" ht="37.35" x14ac:dyDescent="0.3">
      <c r="A289" s="86"/>
      <c r="B289" s="93"/>
      <c r="C289" s="36" t="s">
        <v>103</v>
      </c>
      <c r="D289" s="36"/>
      <c r="E289" s="2" t="s">
        <v>104</v>
      </c>
      <c r="F289" s="4">
        <v>0</v>
      </c>
      <c r="G289" s="3">
        <v>100000</v>
      </c>
      <c r="H289" s="18">
        <v>0</v>
      </c>
      <c r="I289" s="19"/>
      <c r="J289" s="19"/>
    </row>
    <row r="290" spans="1:10" ht="24.9" x14ac:dyDescent="0.3">
      <c r="A290" s="86"/>
      <c r="B290" s="93"/>
      <c r="C290" s="36" t="s">
        <v>18</v>
      </c>
      <c r="D290" s="36"/>
      <c r="E290" s="2" t="s">
        <v>29</v>
      </c>
      <c r="F290" s="4">
        <v>0</v>
      </c>
      <c r="G290" s="3">
        <v>200000</v>
      </c>
      <c r="H290" s="18">
        <v>0</v>
      </c>
      <c r="I290" s="19"/>
      <c r="J290" s="19"/>
    </row>
    <row r="291" spans="1:10" ht="74.650000000000006" x14ac:dyDescent="0.3">
      <c r="A291" s="86"/>
      <c r="B291" s="93"/>
      <c r="C291" s="36" t="s">
        <v>73</v>
      </c>
      <c r="D291" s="36" t="s">
        <v>308</v>
      </c>
      <c r="E291" s="2" t="s">
        <v>74</v>
      </c>
      <c r="F291" s="4">
        <v>0</v>
      </c>
      <c r="G291" s="3">
        <v>1249920</v>
      </c>
      <c r="H291" s="18">
        <v>0</v>
      </c>
      <c r="I291" s="19"/>
      <c r="J291" s="19"/>
    </row>
    <row r="292" spans="1:10" ht="24.9" x14ac:dyDescent="0.3">
      <c r="A292" s="86"/>
      <c r="B292" s="93"/>
      <c r="C292" s="36" t="s">
        <v>75</v>
      </c>
      <c r="D292" s="36"/>
      <c r="E292" s="2" t="s">
        <v>15</v>
      </c>
      <c r="F292" s="4">
        <v>751767.06</v>
      </c>
      <c r="G292" s="3">
        <v>0</v>
      </c>
      <c r="H292" s="18">
        <v>0</v>
      </c>
      <c r="I292" s="19"/>
      <c r="J292" s="19"/>
    </row>
    <row r="293" spans="1:10" ht="62.2" x14ac:dyDescent="0.3">
      <c r="A293" s="86"/>
      <c r="B293" s="93"/>
      <c r="C293" s="36" t="s">
        <v>20</v>
      </c>
      <c r="D293" s="36"/>
      <c r="E293" s="2" t="s">
        <v>15</v>
      </c>
      <c r="F293" s="4">
        <v>2658163.96</v>
      </c>
      <c r="G293" s="3">
        <v>0</v>
      </c>
      <c r="H293" s="18">
        <v>0</v>
      </c>
      <c r="I293" s="19"/>
      <c r="J293" s="19"/>
    </row>
    <row r="294" spans="1:10" ht="37.35" x14ac:dyDescent="0.3">
      <c r="A294" s="86"/>
      <c r="B294" s="93"/>
      <c r="C294" s="36" t="s">
        <v>21</v>
      </c>
      <c r="D294" s="36"/>
      <c r="E294" s="2" t="s">
        <v>22</v>
      </c>
      <c r="F294" s="4">
        <v>7594414</v>
      </c>
      <c r="G294" s="3">
        <v>0</v>
      </c>
      <c r="H294" s="18">
        <v>0</v>
      </c>
      <c r="I294" s="19"/>
      <c r="J294" s="19"/>
    </row>
    <row r="295" spans="1:10" x14ac:dyDescent="0.3">
      <c r="A295" s="86"/>
      <c r="B295" s="93"/>
      <c r="C295" s="36" t="s">
        <v>76</v>
      </c>
      <c r="D295" s="36"/>
      <c r="E295" s="2" t="s">
        <v>34</v>
      </c>
      <c r="F295" s="4">
        <v>178012.79999999999</v>
      </c>
      <c r="G295" s="3">
        <v>0</v>
      </c>
      <c r="H295" s="18">
        <v>0</v>
      </c>
      <c r="I295" s="19"/>
      <c r="J295" s="19"/>
    </row>
    <row r="296" spans="1:10" x14ac:dyDescent="0.3">
      <c r="A296" s="86"/>
      <c r="B296" s="93"/>
      <c r="C296" s="36" t="s">
        <v>97</v>
      </c>
      <c r="D296" s="36"/>
      <c r="E296" s="2" t="s">
        <v>15</v>
      </c>
      <c r="F296" s="4">
        <v>225632</v>
      </c>
      <c r="G296" s="3">
        <v>0</v>
      </c>
      <c r="H296" s="18">
        <v>0</v>
      </c>
      <c r="I296" s="19"/>
      <c r="J296" s="19"/>
    </row>
    <row r="297" spans="1:10" x14ac:dyDescent="0.3">
      <c r="A297" s="86"/>
      <c r="B297" s="93"/>
      <c r="C297" s="36" t="s">
        <v>53</v>
      </c>
      <c r="D297" s="36"/>
      <c r="E297" s="2" t="s">
        <v>19</v>
      </c>
      <c r="F297" s="4">
        <v>1158679.6399999999</v>
      </c>
      <c r="G297" s="3">
        <v>0</v>
      </c>
      <c r="H297" s="18">
        <v>0</v>
      </c>
      <c r="I297" s="19"/>
      <c r="J297" s="19"/>
    </row>
    <row r="298" spans="1:10" ht="24.9" x14ac:dyDescent="0.3">
      <c r="A298" s="86"/>
      <c r="B298" s="93"/>
      <c r="C298" s="36" t="s">
        <v>79</v>
      </c>
      <c r="D298" s="36"/>
      <c r="E298" s="2" t="s">
        <v>39</v>
      </c>
      <c r="F298" s="4">
        <v>600817.28</v>
      </c>
      <c r="G298" s="3">
        <v>0</v>
      </c>
      <c r="H298" s="18">
        <v>0</v>
      </c>
      <c r="I298" s="19"/>
      <c r="J298" s="19"/>
    </row>
    <row r="299" spans="1:10" x14ac:dyDescent="0.3">
      <c r="A299" s="86"/>
      <c r="B299" s="93"/>
      <c r="C299" s="36" t="s">
        <v>80</v>
      </c>
      <c r="D299" s="36"/>
      <c r="E299" s="2" t="s">
        <v>41</v>
      </c>
      <c r="F299" s="4">
        <v>11400</v>
      </c>
      <c r="G299" s="3">
        <v>0</v>
      </c>
      <c r="H299" s="18">
        <v>0</v>
      </c>
      <c r="I299" s="19"/>
      <c r="J299" s="19"/>
    </row>
    <row r="300" spans="1:10" x14ac:dyDescent="0.3">
      <c r="A300" s="86"/>
      <c r="B300" s="93"/>
      <c r="C300" s="36" t="s">
        <v>81</v>
      </c>
      <c r="D300" s="36"/>
      <c r="E300" s="2" t="s">
        <v>82</v>
      </c>
      <c r="F300" s="4">
        <v>96160</v>
      </c>
      <c r="G300" s="3">
        <v>0</v>
      </c>
      <c r="H300" s="18">
        <v>0</v>
      </c>
      <c r="I300" s="19"/>
      <c r="J300" s="19"/>
    </row>
    <row r="301" spans="1:10" ht="24.9" x14ac:dyDescent="0.3">
      <c r="A301" s="86"/>
      <c r="B301" s="93"/>
      <c r="C301" s="36" t="s">
        <v>83</v>
      </c>
      <c r="D301" s="36"/>
      <c r="E301" s="2" t="s">
        <v>45</v>
      </c>
      <c r="F301" s="4">
        <v>184884</v>
      </c>
      <c r="G301" s="3">
        <v>0</v>
      </c>
      <c r="H301" s="18">
        <v>0</v>
      </c>
      <c r="I301" s="19"/>
      <c r="J301" s="19"/>
    </row>
    <row r="302" spans="1:10" ht="24.9" x14ac:dyDescent="0.3">
      <c r="A302" s="86"/>
      <c r="B302" s="93"/>
      <c r="C302" s="36" t="s">
        <v>84</v>
      </c>
      <c r="D302" s="36"/>
      <c r="E302" s="2" t="s">
        <v>85</v>
      </c>
      <c r="F302" s="4">
        <v>60480</v>
      </c>
      <c r="G302" s="3">
        <v>0</v>
      </c>
      <c r="H302" s="18">
        <v>0</v>
      </c>
      <c r="I302" s="19"/>
      <c r="J302" s="19"/>
    </row>
    <row r="303" spans="1:10" x14ac:dyDescent="0.3">
      <c r="A303" s="86"/>
      <c r="B303" s="93"/>
      <c r="C303" s="36" t="s">
        <v>87</v>
      </c>
      <c r="D303" s="36"/>
      <c r="E303" s="2" t="s">
        <v>27</v>
      </c>
      <c r="F303" s="4">
        <v>80000</v>
      </c>
      <c r="G303" s="3">
        <v>0</v>
      </c>
      <c r="H303" s="18">
        <v>0</v>
      </c>
      <c r="I303" s="19"/>
      <c r="J303" s="19"/>
    </row>
    <row r="304" spans="1:10" ht="37.35" x14ac:dyDescent="0.3">
      <c r="A304" s="86"/>
      <c r="B304" s="93"/>
      <c r="C304" s="36" t="s">
        <v>53</v>
      </c>
      <c r="D304" s="36" t="s">
        <v>274</v>
      </c>
      <c r="E304" s="2" t="s">
        <v>29</v>
      </c>
      <c r="F304" s="4">
        <v>0</v>
      </c>
      <c r="G304" s="3">
        <v>0</v>
      </c>
      <c r="H304" s="18">
        <v>0</v>
      </c>
      <c r="I304" s="19"/>
      <c r="J304" s="19"/>
    </row>
    <row r="305" spans="1:10" ht="24.9" x14ac:dyDescent="0.3">
      <c r="A305" s="86"/>
      <c r="B305" s="93"/>
      <c r="C305" s="36" t="s">
        <v>248</v>
      </c>
      <c r="D305" s="36"/>
      <c r="E305" s="2" t="s">
        <v>167</v>
      </c>
      <c r="F305" s="4">
        <v>0</v>
      </c>
      <c r="G305" s="3">
        <v>0</v>
      </c>
      <c r="H305" s="18">
        <v>0</v>
      </c>
      <c r="I305" s="19">
        <v>454000</v>
      </c>
      <c r="J305" s="19"/>
    </row>
    <row r="306" spans="1:10" ht="37.35" x14ac:dyDescent="0.3">
      <c r="A306" s="86"/>
      <c r="B306" s="93"/>
      <c r="C306" s="36" t="s">
        <v>105</v>
      </c>
      <c r="D306" s="36"/>
      <c r="E306" s="2" t="s">
        <v>106</v>
      </c>
      <c r="F306" s="4"/>
      <c r="G306" s="3">
        <v>0</v>
      </c>
      <c r="H306" s="18">
        <v>0</v>
      </c>
      <c r="I306" s="19"/>
      <c r="J306" s="19"/>
    </row>
    <row r="307" spans="1:10" ht="37.35" x14ac:dyDescent="0.3">
      <c r="A307" s="86">
        <v>38</v>
      </c>
      <c r="B307" s="93" t="s">
        <v>155</v>
      </c>
      <c r="C307" s="15" t="s">
        <v>21</v>
      </c>
      <c r="D307" s="36" t="s">
        <v>306</v>
      </c>
      <c r="E307" s="2" t="s">
        <v>149</v>
      </c>
      <c r="F307" s="4">
        <v>0</v>
      </c>
      <c r="G307" s="17">
        <v>2617922.1</v>
      </c>
      <c r="H307" s="18">
        <v>0</v>
      </c>
      <c r="I307" s="19"/>
      <c r="J307" s="19"/>
    </row>
    <row r="308" spans="1:10" ht="62.2" x14ac:dyDescent="0.3">
      <c r="A308" s="86"/>
      <c r="B308" s="93"/>
      <c r="C308" s="36" t="s">
        <v>24</v>
      </c>
      <c r="D308" s="36" t="s">
        <v>307</v>
      </c>
      <c r="E308" s="2" t="s">
        <v>150</v>
      </c>
      <c r="F308" s="4">
        <v>0</v>
      </c>
      <c r="G308" s="17">
        <v>1724312</v>
      </c>
      <c r="H308" s="18">
        <v>0</v>
      </c>
      <c r="I308" s="19"/>
      <c r="J308" s="19"/>
    </row>
    <row r="309" spans="1:10" ht="24.9" x14ac:dyDescent="0.3">
      <c r="A309" s="86"/>
      <c r="B309" s="93"/>
      <c r="C309" s="15" t="s">
        <v>52</v>
      </c>
      <c r="D309" s="36"/>
      <c r="E309" s="2" t="s">
        <v>151</v>
      </c>
      <c r="F309" s="4">
        <v>0</v>
      </c>
      <c r="G309" s="17">
        <v>2645160</v>
      </c>
      <c r="H309" s="18">
        <v>0</v>
      </c>
      <c r="I309" s="19"/>
      <c r="J309" s="19"/>
    </row>
    <row r="310" spans="1:10" ht="24.9" x14ac:dyDescent="0.3">
      <c r="A310" s="86"/>
      <c r="B310" s="93"/>
      <c r="C310" s="15" t="s">
        <v>153</v>
      </c>
      <c r="D310" s="36"/>
      <c r="E310" s="2" t="s">
        <v>154</v>
      </c>
      <c r="F310" s="4">
        <v>0</v>
      </c>
      <c r="G310" s="17">
        <v>720000</v>
      </c>
      <c r="H310" s="18">
        <v>0</v>
      </c>
      <c r="I310" s="19"/>
      <c r="J310" s="19"/>
    </row>
    <row r="311" spans="1:10" x14ac:dyDescent="0.3">
      <c r="A311" s="86"/>
      <c r="B311" s="93"/>
      <c r="C311" s="36" t="s">
        <v>33</v>
      </c>
      <c r="D311" s="36"/>
      <c r="E311" s="2" t="s">
        <v>156</v>
      </c>
      <c r="F311" s="4">
        <v>0</v>
      </c>
      <c r="G311" s="17">
        <v>214830</v>
      </c>
      <c r="H311" s="18">
        <v>0</v>
      </c>
      <c r="I311" s="19"/>
      <c r="J311" s="19"/>
    </row>
    <row r="312" spans="1:10" ht="24.9" x14ac:dyDescent="0.3">
      <c r="A312" s="86"/>
      <c r="B312" s="93"/>
      <c r="C312" s="36" t="s">
        <v>18</v>
      </c>
      <c r="D312" s="36"/>
      <c r="E312" s="2" t="s">
        <v>152</v>
      </c>
      <c r="F312" s="4">
        <v>0</v>
      </c>
      <c r="G312" s="17">
        <v>140000</v>
      </c>
      <c r="H312" s="18">
        <v>0</v>
      </c>
      <c r="I312" s="19"/>
      <c r="J312" s="19"/>
    </row>
    <row r="313" spans="1:10" ht="24.9" x14ac:dyDescent="0.3">
      <c r="A313" s="86"/>
      <c r="B313" s="93"/>
      <c r="C313" s="36" t="s">
        <v>14</v>
      </c>
      <c r="D313" s="36"/>
      <c r="E313" s="2" t="s">
        <v>141</v>
      </c>
      <c r="F313" s="4">
        <v>672344.54</v>
      </c>
      <c r="G313" s="17">
        <v>0</v>
      </c>
      <c r="H313" s="18">
        <v>0</v>
      </c>
      <c r="I313" s="19"/>
      <c r="J313" s="19"/>
    </row>
    <row r="314" spans="1:10" ht="62.2" x14ac:dyDescent="0.3">
      <c r="A314" s="86"/>
      <c r="B314" s="93"/>
      <c r="C314" s="36" t="s">
        <v>157</v>
      </c>
      <c r="D314" s="36"/>
      <c r="E314" s="2" t="s">
        <v>142</v>
      </c>
      <c r="F314" s="4">
        <v>2408658.34</v>
      </c>
      <c r="G314" s="17">
        <v>0</v>
      </c>
      <c r="H314" s="18">
        <v>0</v>
      </c>
      <c r="I314" s="19"/>
      <c r="J314" s="19"/>
    </row>
    <row r="315" spans="1:10" ht="37.35" x14ac:dyDescent="0.3">
      <c r="A315" s="86"/>
      <c r="B315" s="93"/>
      <c r="C315" s="36" t="s">
        <v>21</v>
      </c>
      <c r="D315" s="36"/>
      <c r="E315" s="2" t="s">
        <v>149</v>
      </c>
      <c r="F315" s="4">
        <v>5961300</v>
      </c>
      <c r="G315" s="17">
        <v>0</v>
      </c>
      <c r="H315" s="18">
        <v>0</v>
      </c>
      <c r="I315" s="19"/>
      <c r="J315" s="19"/>
    </row>
    <row r="316" spans="1:10" ht="24.9" x14ac:dyDescent="0.3">
      <c r="A316" s="86"/>
      <c r="B316" s="93"/>
      <c r="C316" s="15" t="s">
        <v>134</v>
      </c>
      <c r="D316" s="36"/>
      <c r="E316" s="2" t="s">
        <v>142</v>
      </c>
      <c r="F316" s="4">
        <v>1055752.8700000001</v>
      </c>
      <c r="G316" s="17">
        <v>0</v>
      </c>
      <c r="H316" s="18">
        <v>0</v>
      </c>
      <c r="I316" s="19"/>
      <c r="J316" s="19"/>
    </row>
    <row r="317" spans="1:10" x14ac:dyDescent="0.3">
      <c r="A317" s="86"/>
      <c r="B317" s="93"/>
      <c r="C317" s="15" t="s">
        <v>53</v>
      </c>
      <c r="D317" s="36"/>
      <c r="E317" s="2" t="s">
        <v>144</v>
      </c>
      <c r="F317" s="4">
        <v>1128568.55</v>
      </c>
      <c r="G317" s="17">
        <v>0</v>
      </c>
      <c r="H317" s="18">
        <v>0</v>
      </c>
      <c r="I317" s="19"/>
      <c r="J317" s="19"/>
    </row>
    <row r="318" spans="1:10" ht="37.35" x14ac:dyDescent="0.3">
      <c r="A318" s="86"/>
      <c r="B318" s="93"/>
      <c r="C318" s="36" t="s">
        <v>53</v>
      </c>
      <c r="D318" s="36" t="s">
        <v>274</v>
      </c>
      <c r="E318" s="2" t="s">
        <v>29</v>
      </c>
      <c r="F318" s="4">
        <v>0</v>
      </c>
      <c r="G318" s="3">
        <v>0</v>
      </c>
      <c r="H318" s="18">
        <v>0</v>
      </c>
      <c r="I318" s="19"/>
      <c r="J318" s="19"/>
    </row>
    <row r="319" spans="1:10" x14ac:dyDescent="0.3">
      <c r="A319" s="86"/>
      <c r="B319" s="93"/>
      <c r="C319" s="36" t="s">
        <v>38</v>
      </c>
      <c r="D319" s="36"/>
      <c r="E319" s="2" t="s">
        <v>158</v>
      </c>
      <c r="F319" s="4">
        <v>395200</v>
      </c>
      <c r="G319" s="17">
        <v>0</v>
      </c>
      <c r="H319" s="18">
        <v>0</v>
      </c>
      <c r="I319" s="19"/>
      <c r="J319" s="19"/>
    </row>
    <row r="320" spans="1:10" x14ac:dyDescent="0.3">
      <c r="A320" s="86"/>
      <c r="B320" s="93"/>
      <c r="C320" s="36" t="s">
        <v>40</v>
      </c>
      <c r="D320" s="36"/>
      <c r="E320" s="2" t="s">
        <v>145</v>
      </c>
      <c r="F320" s="4">
        <v>19000</v>
      </c>
      <c r="G320" s="17">
        <v>0</v>
      </c>
      <c r="H320" s="18">
        <v>0</v>
      </c>
      <c r="I320" s="19"/>
      <c r="J320" s="19"/>
    </row>
    <row r="321" spans="1:10" x14ac:dyDescent="0.3">
      <c r="A321" s="86"/>
      <c r="B321" s="93"/>
      <c r="C321" s="36" t="s">
        <v>81</v>
      </c>
      <c r="D321" s="36"/>
      <c r="E321" s="2" t="s">
        <v>159</v>
      </c>
      <c r="F321" s="4">
        <v>108066</v>
      </c>
      <c r="G321" s="17">
        <v>0</v>
      </c>
      <c r="H321" s="18">
        <v>0</v>
      </c>
      <c r="I321" s="19"/>
      <c r="J321" s="19"/>
    </row>
    <row r="322" spans="1:10" ht="24.9" x14ac:dyDescent="0.3">
      <c r="A322" s="86"/>
      <c r="B322" s="93"/>
      <c r="C322" s="36" t="s">
        <v>83</v>
      </c>
      <c r="D322" s="36"/>
      <c r="E322" s="2" t="s">
        <v>160</v>
      </c>
      <c r="F322" s="4">
        <v>175639.8</v>
      </c>
      <c r="G322" s="17">
        <v>0</v>
      </c>
      <c r="H322" s="18">
        <v>0</v>
      </c>
      <c r="I322" s="19"/>
      <c r="J322" s="19"/>
    </row>
    <row r="323" spans="1:10" ht="37.35" x14ac:dyDescent="0.3">
      <c r="A323" s="86"/>
      <c r="B323" s="93"/>
      <c r="C323" s="36" t="s">
        <v>161</v>
      </c>
      <c r="D323" s="36"/>
      <c r="E323" s="2" t="s">
        <v>162</v>
      </c>
      <c r="F323" s="4">
        <v>0</v>
      </c>
      <c r="G323" s="17">
        <v>0</v>
      </c>
      <c r="H323" s="18">
        <v>0</v>
      </c>
      <c r="I323" s="19"/>
      <c r="J323" s="19"/>
    </row>
    <row r="324" spans="1:10" x14ac:dyDescent="0.3">
      <c r="A324" s="86"/>
      <c r="B324" s="93"/>
      <c r="C324" s="15" t="s">
        <v>251</v>
      </c>
      <c r="D324" s="36"/>
      <c r="E324" s="2" t="s">
        <v>252</v>
      </c>
      <c r="F324" s="4">
        <v>0</v>
      </c>
      <c r="G324" s="17">
        <v>1507198.66</v>
      </c>
      <c r="H324" s="18">
        <v>0</v>
      </c>
      <c r="I324" s="19"/>
      <c r="J324" s="19"/>
    </row>
    <row r="325" spans="1:10" ht="49.75" x14ac:dyDescent="0.3">
      <c r="A325" s="86"/>
      <c r="B325" s="93"/>
      <c r="C325" s="15" t="s">
        <v>38</v>
      </c>
      <c r="D325" s="36" t="s">
        <v>309</v>
      </c>
      <c r="E325" s="2" t="s">
        <v>102</v>
      </c>
      <c r="F325" s="4">
        <v>0</v>
      </c>
      <c r="G325" s="17">
        <v>592000</v>
      </c>
      <c r="H325" s="18">
        <v>0</v>
      </c>
      <c r="I325" s="19"/>
      <c r="J325" s="19"/>
    </row>
    <row r="326" spans="1:10" ht="74.650000000000006" x14ac:dyDescent="0.3">
      <c r="A326" s="86"/>
      <c r="B326" s="93"/>
      <c r="C326" s="15" t="s">
        <v>73</v>
      </c>
      <c r="D326" s="36" t="s">
        <v>308</v>
      </c>
      <c r="E326" s="2" t="s">
        <v>163</v>
      </c>
      <c r="F326" s="4">
        <v>0</v>
      </c>
      <c r="G326" s="17">
        <v>1119720</v>
      </c>
      <c r="H326" s="18">
        <v>0</v>
      </c>
      <c r="I326" s="19"/>
      <c r="J326" s="19"/>
    </row>
    <row r="327" spans="1:10" ht="37.35" x14ac:dyDescent="0.3">
      <c r="A327" s="13"/>
      <c r="B327" s="86" t="s">
        <v>233</v>
      </c>
      <c r="C327" s="15" t="s">
        <v>21</v>
      </c>
      <c r="D327" s="36" t="s">
        <v>306</v>
      </c>
      <c r="E327" s="2" t="s">
        <v>124</v>
      </c>
      <c r="F327" s="4">
        <v>0</v>
      </c>
      <c r="G327" s="3">
        <v>302828.26</v>
      </c>
      <c r="H327" s="18">
        <v>0</v>
      </c>
      <c r="I327" s="19"/>
      <c r="J327" s="19"/>
    </row>
    <row r="328" spans="1:10" ht="37.35" x14ac:dyDescent="0.3">
      <c r="A328" s="13"/>
      <c r="B328" s="86"/>
      <c r="C328" s="15" t="s">
        <v>53</v>
      </c>
      <c r="D328" s="36" t="s">
        <v>274</v>
      </c>
      <c r="E328" s="2" t="s">
        <v>313</v>
      </c>
      <c r="F328" s="4">
        <v>0</v>
      </c>
      <c r="G328" s="3">
        <v>608025</v>
      </c>
      <c r="H328" s="18">
        <v>0</v>
      </c>
      <c r="I328" s="19"/>
      <c r="J328" s="19"/>
    </row>
    <row r="329" spans="1:10" ht="24.9" x14ac:dyDescent="0.3">
      <c r="A329" s="13"/>
      <c r="B329" s="86"/>
      <c r="C329" s="36" t="s">
        <v>18</v>
      </c>
      <c r="D329" s="36"/>
      <c r="E329" s="2" t="s">
        <v>132</v>
      </c>
      <c r="F329" s="4">
        <v>0</v>
      </c>
      <c r="G329" s="3">
        <v>150000</v>
      </c>
      <c r="H329" s="18">
        <v>0</v>
      </c>
      <c r="I329" s="19"/>
      <c r="J329" s="19"/>
    </row>
    <row r="330" spans="1:10" ht="49.75" x14ac:dyDescent="0.3">
      <c r="A330" s="13"/>
      <c r="B330" s="86"/>
      <c r="C330" s="36" t="s">
        <v>38</v>
      </c>
      <c r="D330" s="36" t="s">
        <v>309</v>
      </c>
      <c r="E330" s="2" t="s">
        <v>253</v>
      </c>
      <c r="F330" s="4">
        <v>0</v>
      </c>
      <c r="G330" s="3">
        <v>528000</v>
      </c>
      <c r="H330" s="18">
        <v>0</v>
      </c>
      <c r="I330" s="19"/>
      <c r="J330" s="19"/>
    </row>
    <row r="331" spans="1:10" ht="74.650000000000006" x14ac:dyDescent="0.3">
      <c r="A331" s="13"/>
      <c r="B331" s="86"/>
      <c r="C331" s="36" t="s">
        <v>73</v>
      </c>
      <c r="D331" s="36" t="s">
        <v>308</v>
      </c>
      <c r="E331" s="2" t="s">
        <v>91</v>
      </c>
      <c r="F331" s="4">
        <v>0</v>
      </c>
      <c r="G331" s="3">
        <v>390600</v>
      </c>
      <c r="H331" s="18">
        <v>0</v>
      </c>
      <c r="I331" s="19"/>
      <c r="J331" s="19"/>
    </row>
    <row r="332" spans="1:10" ht="24.9" x14ac:dyDescent="0.3">
      <c r="A332" s="13"/>
      <c r="B332" s="86"/>
      <c r="C332" s="36" t="s">
        <v>14</v>
      </c>
      <c r="D332" s="36"/>
      <c r="E332" s="2" t="s">
        <v>133</v>
      </c>
      <c r="F332" s="4">
        <v>197242.63</v>
      </c>
      <c r="G332" s="17">
        <v>0</v>
      </c>
      <c r="H332" s="18">
        <v>0</v>
      </c>
      <c r="I332" s="19"/>
      <c r="J332" s="19"/>
    </row>
    <row r="333" spans="1:10" ht="62.2" x14ac:dyDescent="0.3">
      <c r="A333" s="13"/>
      <c r="B333" s="86"/>
      <c r="C333" s="36" t="s">
        <v>164</v>
      </c>
      <c r="D333" s="36"/>
      <c r="E333" s="2" t="s">
        <v>116</v>
      </c>
      <c r="F333" s="4">
        <v>299722.55</v>
      </c>
      <c r="G333" s="17">
        <v>0</v>
      </c>
      <c r="H333" s="18">
        <v>0</v>
      </c>
      <c r="I333" s="19"/>
      <c r="J333" s="19"/>
    </row>
    <row r="334" spans="1:10" ht="37.35" x14ac:dyDescent="0.3">
      <c r="A334" s="13"/>
      <c r="B334" s="86"/>
      <c r="C334" s="36" t="s">
        <v>21</v>
      </c>
      <c r="D334" s="36"/>
      <c r="E334" s="2" t="s">
        <v>117</v>
      </c>
      <c r="F334" s="4">
        <v>777832</v>
      </c>
      <c r="G334" s="17">
        <v>0</v>
      </c>
      <c r="H334" s="18">
        <v>0</v>
      </c>
      <c r="I334" s="19"/>
      <c r="J334" s="19"/>
    </row>
    <row r="335" spans="1:10" ht="24.9" x14ac:dyDescent="0.3">
      <c r="A335" s="13"/>
      <c r="B335" s="86"/>
      <c r="C335" s="36" t="s">
        <v>135</v>
      </c>
      <c r="D335" s="36"/>
      <c r="E335" s="2" t="s">
        <v>136</v>
      </c>
      <c r="F335" s="4">
        <v>4296400</v>
      </c>
      <c r="G335" s="17">
        <v>0</v>
      </c>
      <c r="H335" s="18">
        <v>0</v>
      </c>
      <c r="I335" s="19"/>
      <c r="J335" s="19"/>
    </row>
    <row r="336" spans="1:10" x14ac:dyDescent="0.3">
      <c r="A336" s="13"/>
      <c r="B336" s="86"/>
      <c r="C336" s="36" t="s">
        <v>165</v>
      </c>
      <c r="D336" s="36"/>
      <c r="E336" s="2" t="s">
        <v>118</v>
      </c>
      <c r="F336" s="4">
        <v>72460</v>
      </c>
      <c r="G336" s="3">
        <v>0</v>
      </c>
      <c r="H336" s="18">
        <v>0</v>
      </c>
      <c r="I336" s="19"/>
      <c r="J336" s="19"/>
    </row>
    <row r="337" spans="1:10" x14ac:dyDescent="0.3">
      <c r="A337" s="13"/>
      <c r="B337" s="86"/>
      <c r="C337" s="36" t="s">
        <v>81</v>
      </c>
      <c r="D337" s="36"/>
      <c r="E337" s="2" t="s">
        <v>138</v>
      </c>
      <c r="F337" s="4">
        <v>65100</v>
      </c>
      <c r="G337" s="17">
        <v>0</v>
      </c>
      <c r="H337" s="18">
        <v>0</v>
      </c>
      <c r="I337" s="19"/>
      <c r="J337" s="19"/>
    </row>
    <row r="338" spans="1:10" ht="37.35" x14ac:dyDescent="0.3">
      <c r="A338" s="86">
        <v>40</v>
      </c>
      <c r="B338" s="93" t="s">
        <v>234</v>
      </c>
      <c r="C338" s="36" t="s">
        <v>188</v>
      </c>
      <c r="D338" s="36"/>
      <c r="E338" s="61" t="s">
        <v>15</v>
      </c>
      <c r="F338" s="4">
        <v>632486.17000000004</v>
      </c>
      <c r="G338" s="4">
        <v>0</v>
      </c>
      <c r="H338" s="18">
        <v>0</v>
      </c>
      <c r="I338" s="19"/>
      <c r="J338" s="19"/>
    </row>
    <row r="339" spans="1:10" ht="62.2" x14ac:dyDescent="0.3">
      <c r="A339" s="86"/>
      <c r="B339" s="93"/>
      <c r="C339" s="36" t="s">
        <v>20</v>
      </c>
      <c r="D339" s="36"/>
      <c r="E339" s="2" t="s">
        <v>15</v>
      </c>
      <c r="F339" s="4">
        <v>4645271.3</v>
      </c>
      <c r="G339" s="4">
        <v>0</v>
      </c>
      <c r="H339" s="18">
        <v>0</v>
      </c>
      <c r="I339" s="19"/>
      <c r="J339" s="19"/>
    </row>
    <row r="340" spans="1:10" ht="49.75" x14ac:dyDescent="0.3">
      <c r="A340" s="86"/>
      <c r="B340" s="93"/>
      <c r="C340" s="36" t="s">
        <v>189</v>
      </c>
      <c r="D340" s="36"/>
      <c r="E340" s="2" t="s">
        <v>22</v>
      </c>
      <c r="F340" s="4">
        <v>6390936</v>
      </c>
      <c r="G340" s="4">
        <v>0</v>
      </c>
      <c r="H340" s="18">
        <v>0</v>
      </c>
      <c r="I340" s="19"/>
      <c r="J340" s="19"/>
    </row>
    <row r="341" spans="1:10" x14ac:dyDescent="0.3">
      <c r="A341" s="86"/>
      <c r="B341" s="93"/>
      <c r="C341" s="36" t="s">
        <v>33</v>
      </c>
      <c r="D341" s="36"/>
      <c r="E341" s="2" t="s">
        <v>34</v>
      </c>
      <c r="F341" s="4">
        <v>177870</v>
      </c>
      <c r="G341" s="4">
        <v>0</v>
      </c>
      <c r="H341" s="18">
        <v>0</v>
      </c>
      <c r="I341" s="19"/>
      <c r="J341" s="19"/>
    </row>
    <row r="342" spans="1:10" ht="24.9" x14ac:dyDescent="0.3">
      <c r="A342" s="86"/>
      <c r="B342" s="93"/>
      <c r="C342" s="36" t="s">
        <v>135</v>
      </c>
      <c r="D342" s="36"/>
      <c r="E342" s="2" t="s">
        <v>19</v>
      </c>
      <c r="F342" s="4">
        <v>5075300</v>
      </c>
      <c r="G342" s="4">
        <v>0</v>
      </c>
      <c r="H342" s="18">
        <v>0</v>
      </c>
      <c r="I342" s="19"/>
      <c r="J342" s="19"/>
    </row>
    <row r="343" spans="1:10" x14ac:dyDescent="0.3">
      <c r="A343" s="86"/>
      <c r="B343" s="93"/>
      <c r="C343" s="36" t="s">
        <v>190</v>
      </c>
      <c r="D343" s="36"/>
      <c r="E343" s="2" t="s">
        <v>19</v>
      </c>
      <c r="F343" s="4">
        <v>350200</v>
      </c>
      <c r="G343" s="4">
        <v>0</v>
      </c>
      <c r="H343" s="18">
        <v>0</v>
      </c>
      <c r="I343" s="19"/>
      <c r="J343" s="19"/>
    </row>
    <row r="344" spans="1:10" ht="37.35" x14ac:dyDescent="0.3">
      <c r="A344" s="86"/>
      <c r="B344" s="93"/>
      <c r="C344" s="36" t="s">
        <v>191</v>
      </c>
      <c r="D344" s="36"/>
      <c r="E344" s="2" t="s">
        <v>254</v>
      </c>
      <c r="F344" s="4">
        <v>366575.48</v>
      </c>
      <c r="G344" s="4">
        <v>0</v>
      </c>
      <c r="H344" s="18">
        <v>0</v>
      </c>
      <c r="I344" s="19"/>
      <c r="J344" s="19"/>
    </row>
    <row r="345" spans="1:10" x14ac:dyDescent="0.3">
      <c r="A345" s="86"/>
      <c r="B345" s="93"/>
      <c r="C345" s="36" t="s">
        <v>81</v>
      </c>
      <c r="D345" s="36"/>
      <c r="E345" s="2" t="s">
        <v>82</v>
      </c>
      <c r="F345" s="4">
        <v>12730</v>
      </c>
      <c r="G345" s="4">
        <v>0</v>
      </c>
      <c r="H345" s="18">
        <v>0</v>
      </c>
      <c r="I345" s="19"/>
      <c r="J345" s="19"/>
    </row>
    <row r="346" spans="1:10" ht="24.9" x14ac:dyDescent="0.3">
      <c r="A346" s="86"/>
      <c r="B346" s="93"/>
      <c r="C346" s="36" t="s">
        <v>83</v>
      </c>
      <c r="D346" s="36"/>
      <c r="E346" s="2" t="s">
        <v>255</v>
      </c>
      <c r="F346" s="4">
        <v>55465.2</v>
      </c>
      <c r="G346" s="4">
        <v>0</v>
      </c>
      <c r="H346" s="18">
        <v>0</v>
      </c>
      <c r="I346" s="19"/>
      <c r="J346" s="19"/>
    </row>
    <row r="347" spans="1:10" ht="37.35" x14ac:dyDescent="0.3">
      <c r="A347" s="86"/>
      <c r="B347" s="93"/>
      <c r="C347" s="36" t="s">
        <v>53</v>
      </c>
      <c r="D347" s="36" t="s">
        <v>274</v>
      </c>
      <c r="E347" s="2" t="s">
        <v>29</v>
      </c>
      <c r="F347" s="4">
        <v>0</v>
      </c>
      <c r="G347" s="3">
        <v>0</v>
      </c>
      <c r="H347" s="18">
        <v>0</v>
      </c>
      <c r="I347" s="19"/>
      <c r="J347" s="19"/>
    </row>
    <row r="348" spans="1:10" ht="24.9" x14ac:dyDescent="0.3">
      <c r="A348" s="86"/>
      <c r="B348" s="93"/>
      <c r="C348" s="36" t="s">
        <v>52</v>
      </c>
      <c r="D348" s="36"/>
      <c r="E348" s="2" t="s">
        <v>27</v>
      </c>
      <c r="F348" s="4">
        <v>0</v>
      </c>
      <c r="G348" s="18">
        <v>2440341</v>
      </c>
      <c r="H348" s="18">
        <v>0</v>
      </c>
      <c r="I348" s="19"/>
      <c r="J348" s="19"/>
    </row>
    <row r="349" spans="1:10" ht="74.95" customHeight="1" x14ac:dyDescent="0.3">
      <c r="A349" s="86"/>
      <c r="B349" s="93"/>
      <c r="C349" s="36" t="s">
        <v>256</v>
      </c>
      <c r="D349" s="36" t="s">
        <v>307</v>
      </c>
      <c r="E349" s="2" t="s">
        <v>186</v>
      </c>
      <c r="F349" s="4">
        <v>0</v>
      </c>
      <c r="G349" s="18">
        <v>1352596</v>
      </c>
      <c r="H349" s="18">
        <v>0</v>
      </c>
      <c r="I349" s="19"/>
      <c r="J349" s="19"/>
    </row>
    <row r="350" spans="1:10" ht="24.9" x14ac:dyDescent="0.3">
      <c r="A350" s="86"/>
      <c r="B350" s="93"/>
      <c r="C350" s="36" t="s">
        <v>18</v>
      </c>
      <c r="D350" s="36"/>
      <c r="E350" s="2" t="s">
        <v>192</v>
      </c>
      <c r="F350" s="4">
        <v>0</v>
      </c>
      <c r="G350" s="18">
        <v>300000</v>
      </c>
      <c r="H350" s="18">
        <v>0</v>
      </c>
      <c r="I350" s="19"/>
      <c r="J350" s="19"/>
    </row>
    <row r="351" spans="1:10" ht="74.650000000000006" x14ac:dyDescent="0.3">
      <c r="A351" s="86"/>
      <c r="B351" s="93"/>
      <c r="C351" s="36" t="s">
        <v>73</v>
      </c>
      <c r="D351" s="36" t="s">
        <v>308</v>
      </c>
      <c r="E351" s="62">
        <v>9.0207020320152994E+19</v>
      </c>
      <c r="F351" s="10"/>
      <c r="G351" s="10">
        <v>1249920</v>
      </c>
      <c r="H351" s="18">
        <v>0</v>
      </c>
      <c r="I351" s="19"/>
      <c r="J351" s="19"/>
    </row>
    <row r="352" spans="1:10" ht="37.35" x14ac:dyDescent="0.3">
      <c r="A352" s="86"/>
      <c r="B352" s="93"/>
      <c r="C352" s="36" t="s">
        <v>21</v>
      </c>
      <c r="D352" s="36" t="s">
        <v>306</v>
      </c>
      <c r="E352" s="62">
        <v>9.0207020320362201E+19</v>
      </c>
      <c r="F352" s="10"/>
      <c r="G352" s="10">
        <v>2364539.9</v>
      </c>
      <c r="H352" s="18">
        <v>0</v>
      </c>
      <c r="I352" s="19"/>
      <c r="J352" s="19"/>
    </row>
    <row r="353" spans="1:10" ht="37.35" x14ac:dyDescent="0.3">
      <c r="A353" s="86"/>
      <c r="B353" s="93"/>
      <c r="C353" s="36" t="s">
        <v>257</v>
      </c>
      <c r="D353" s="60"/>
      <c r="E353" s="35" t="s">
        <v>258</v>
      </c>
      <c r="F353" s="10"/>
      <c r="G353" s="10">
        <v>128439</v>
      </c>
      <c r="H353" s="18">
        <v>0</v>
      </c>
      <c r="I353" s="19"/>
      <c r="J353" s="19"/>
    </row>
    <row r="354" spans="1:10" ht="49.75" x14ac:dyDescent="0.3">
      <c r="A354" s="86"/>
      <c r="B354" s="93"/>
      <c r="C354" s="36" t="s">
        <v>38</v>
      </c>
      <c r="D354" s="36" t="s">
        <v>309</v>
      </c>
      <c r="E354" s="35" t="s">
        <v>102</v>
      </c>
      <c r="F354" s="10"/>
      <c r="G354" s="10">
        <v>1139669.73</v>
      </c>
      <c r="H354" s="18">
        <v>0</v>
      </c>
      <c r="I354" s="19"/>
      <c r="J354" s="19"/>
    </row>
    <row r="355" spans="1:10" ht="24.9" x14ac:dyDescent="0.3">
      <c r="A355" s="86">
        <v>41</v>
      </c>
      <c r="B355" s="93" t="s">
        <v>235</v>
      </c>
      <c r="C355" s="36" t="s">
        <v>14</v>
      </c>
      <c r="D355" s="60"/>
      <c r="E355" s="35" t="s">
        <v>15</v>
      </c>
      <c r="F355" s="10">
        <v>84604.99</v>
      </c>
      <c r="G355" s="10">
        <v>0</v>
      </c>
      <c r="H355" s="18">
        <v>0</v>
      </c>
      <c r="I355" s="19"/>
      <c r="J355" s="19"/>
    </row>
    <row r="356" spans="1:10" ht="24.9" x14ac:dyDescent="0.3">
      <c r="A356" s="86"/>
      <c r="B356" s="93"/>
      <c r="C356" s="36" t="s">
        <v>16</v>
      </c>
      <c r="D356" s="60"/>
      <c r="E356" s="35" t="s">
        <v>17</v>
      </c>
      <c r="F356" s="10">
        <v>405700</v>
      </c>
      <c r="G356" s="10">
        <v>0</v>
      </c>
      <c r="H356" s="18">
        <v>0</v>
      </c>
      <c r="I356" s="19"/>
      <c r="J356" s="19"/>
    </row>
    <row r="357" spans="1:10" ht="24.9" x14ac:dyDescent="0.3">
      <c r="A357" s="86"/>
      <c r="B357" s="93"/>
      <c r="C357" s="36" t="s">
        <v>18</v>
      </c>
      <c r="D357" s="60"/>
      <c r="E357" s="35" t="s">
        <v>19</v>
      </c>
      <c r="F357" s="10">
        <v>2922595</v>
      </c>
      <c r="G357" s="10">
        <v>0</v>
      </c>
      <c r="H357" s="18">
        <v>0</v>
      </c>
      <c r="I357" s="19"/>
      <c r="J357" s="19"/>
    </row>
    <row r="358" spans="1:10" ht="62.2" x14ac:dyDescent="0.3">
      <c r="A358" s="86"/>
      <c r="B358" s="93"/>
      <c r="C358" s="36" t="s">
        <v>20</v>
      </c>
      <c r="D358" s="60"/>
      <c r="E358" s="35" t="s">
        <v>15</v>
      </c>
      <c r="F358" s="10">
        <v>520899.68</v>
      </c>
      <c r="G358" s="10">
        <v>0</v>
      </c>
      <c r="H358" s="18">
        <v>0</v>
      </c>
      <c r="I358" s="19"/>
      <c r="J358" s="19"/>
    </row>
    <row r="359" spans="1:10" ht="37.35" x14ac:dyDescent="0.3">
      <c r="A359" s="86"/>
      <c r="B359" s="93"/>
      <c r="C359" s="36" t="s">
        <v>21</v>
      </c>
      <c r="D359" s="60"/>
      <c r="E359" s="35" t="s">
        <v>22</v>
      </c>
      <c r="F359" s="10">
        <v>1286500</v>
      </c>
      <c r="G359" s="10">
        <v>0</v>
      </c>
      <c r="H359" s="18">
        <v>0</v>
      </c>
      <c r="I359" s="19"/>
      <c r="J359" s="19"/>
    </row>
    <row r="360" spans="1:10" ht="37.35" x14ac:dyDescent="0.3">
      <c r="A360" s="86"/>
      <c r="B360" s="93"/>
      <c r="C360" s="36" t="s">
        <v>21</v>
      </c>
      <c r="D360" s="36" t="s">
        <v>306</v>
      </c>
      <c r="E360" s="35" t="s">
        <v>23</v>
      </c>
      <c r="F360" s="10">
        <v>0</v>
      </c>
      <c r="G360" s="10">
        <v>1066467.3400000001</v>
      </c>
      <c r="H360" s="18">
        <v>0</v>
      </c>
      <c r="I360" s="19"/>
      <c r="J360" s="19"/>
    </row>
    <row r="361" spans="1:10" ht="74.650000000000006" x14ac:dyDescent="0.3">
      <c r="A361" s="86"/>
      <c r="B361" s="93"/>
      <c r="C361" s="36" t="s">
        <v>73</v>
      </c>
      <c r="D361" s="36" t="s">
        <v>308</v>
      </c>
      <c r="E361" s="9" t="s">
        <v>74</v>
      </c>
      <c r="F361" s="10">
        <v>0</v>
      </c>
      <c r="G361" s="10">
        <v>572880</v>
      </c>
      <c r="H361" s="18">
        <v>0</v>
      </c>
      <c r="I361" s="19"/>
      <c r="J361" s="19"/>
    </row>
    <row r="362" spans="1:10" ht="62.2" x14ac:dyDescent="0.3">
      <c r="A362" s="86"/>
      <c r="B362" s="93"/>
      <c r="C362" s="36" t="s">
        <v>24</v>
      </c>
      <c r="D362" s="36" t="s">
        <v>307</v>
      </c>
      <c r="E362" s="35" t="s">
        <v>25</v>
      </c>
      <c r="F362" s="10">
        <v>0</v>
      </c>
      <c r="G362" s="10">
        <v>668124</v>
      </c>
      <c r="H362" s="18">
        <v>0</v>
      </c>
      <c r="I362" s="19"/>
      <c r="J362" s="19"/>
    </row>
    <row r="363" spans="1:10" ht="24.9" x14ac:dyDescent="0.3">
      <c r="A363" s="86"/>
      <c r="B363" s="93"/>
      <c r="C363" s="36" t="s">
        <v>26</v>
      </c>
      <c r="D363" s="60"/>
      <c r="E363" s="35" t="s">
        <v>250</v>
      </c>
      <c r="F363" s="10">
        <v>0</v>
      </c>
      <c r="G363" s="10">
        <f>1485591+78189</f>
        <v>1563780</v>
      </c>
      <c r="H363" s="18">
        <v>0</v>
      </c>
      <c r="I363" s="19"/>
      <c r="J363" s="19"/>
    </row>
    <row r="364" spans="1:10" ht="24.9" x14ac:dyDescent="0.3">
      <c r="A364" s="86"/>
      <c r="B364" s="93"/>
      <c r="C364" s="36" t="s">
        <v>28</v>
      </c>
      <c r="D364" s="60"/>
      <c r="E364" s="35" t="s">
        <v>29</v>
      </c>
      <c r="F364" s="10">
        <v>0</v>
      </c>
      <c r="G364" s="10">
        <v>300000</v>
      </c>
      <c r="H364" s="18">
        <v>0</v>
      </c>
      <c r="I364" s="19"/>
      <c r="J364" s="19"/>
    </row>
    <row r="365" spans="1:10" s="63" customFormat="1" ht="11.8" x14ac:dyDescent="0.3">
      <c r="A365" s="95"/>
      <c r="B365" s="7" t="s">
        <v>1</v>
      </c>
      <c r="C365" s="58" t="s">
        <v>0</v>
      </c>
      <c r="D365" s="58" t="s">
        <v>0</v>
      </c>
      <c r="E365" s="58" t="s">
        <v>0</v>
      </c>
      <c r="F365" s="28">
        <f>F366+F367</f>
        <v>145671612.79000002</v>
      </c>
      <c r="G365" s="28">
        <f t="shared" ref="G365:J365" si="3">G366+G367</f>
        <v>141554025.27000001</v>
      </c>
      <c r="H365" s="28">
        <f t="shared" si="3"/>
        <v>0</v>
      </c>
      <c r="I365" s="28">
        <f t="shared" si="3"/>
        <v>96412000</v>
      </c>
      <c r="J365" s="28">
        <f t="shared" si="3"/>
        <v>0</v>
      </c>
    </row>
    <row r="366" spans="1:10" s="59" customFormat="1" ht="11.8" x14ac:dyDescent="0.3">
      <c r="A366" s="95"/>
      <c r="B366" s="7">
        <v>612</v>
      </c>
      <c r="C366" s="58" t="s">
        <v>0</v>
      </c>
      <c r="D366" s="58" t="s">
        <v>0</v>
      </c>
      <c r="E366" s="58" t="s">
        <v>0</v>
      </c>
      <c r="F366" s="28">
        <f>F118+F119+F120+F121+F122+F123+F124+F125+F126+F127+F128+F129+F130+F131+F132+F133+F135+F136+F137+F138+F139+F140+F141+F142+F143+F144+F145+F146+F147+F148+F149+F150+F151+F152+F153+F154+F198+F199+F200+F201+F202+F203+F204+F205+F206+F207+F208+F209+F210+F211+F212+F213+F214+F215+F216+F217+F218+F219+F220+F221+F222+F223+F224+F225+F226+F227+F228+F327+F328+F329+F330+F331+F332+F333+F334+F335+F336+F337</f>
        <v>37274797.009999998</v>
      </c>
      <c r="G366" s="28">
        <f t="shared" ref="G366:J366" si="4">G118+G119+G120+G121+G122+G123+G124+G125+G126+G127+G128+G129+G130+G131+G132+G133+G135+G136+G137+G138+G139+G140+G141+G142+G143+G144+G145+G146+G147+G148+G149+G150+G151+G152+G153+G154+G198+G199+G200+G201+G202+G203+G204+G205+G206+G207+G208+G209+G210+G211+G212+G213+G214+G215+G216+G217+G218+G219+G220+G221+G222+G223+G224+G225+G226+G227+G228+G327+G328+G329+G330+G331+G332+G333+G334+G335+G336+G337</f>
        <v>13779223.68</v>
      </c>
      <c r="H366" s="28">
        <f t="shared" si="4"/>
        <v>0</v>
      </c>
      <c r="I366" s="28">
        <f>I118+I119+I120+I121+I122+I123+I124+I125+I126+I127+I128+I129+I130+I131+I132+I133+I135+I136+I137+I138+I139+I140+I141+I142+I143+I144+I145+I146+I147+I148+I149+I150+I151+I152+I153+I154+I198+I199+I200+I201+I202+I203+I204+I205+I206+I207+I208+I209+I210+I211+I212+I213+I214+I215+I216+I217+I218+I219+I220+I221+I222+I223+I224+I225+I226+I227+I228+I327+I328+I329+I330+I331+I332+I333+I334+I335+I336+I337+I134</f>
        <v>35865000</v>
      </c>
      <c r="J366" s="28">
        <f t="shared" si="4"/>
        <v>0</v>
      </c>
    </row>
    <row r="367" spans="1:10" s="59" customFormat="1" ht="11.8" x14ac:dyDescent="0.3">
      <c r="A367" s="95"/>
      <c r="B367" s="7">
        <v>622</v>
      </c>
      <c r="C367" s="58" t="s">
        <v>0</v>
      </c>
      <c r="D367" s="58" t="s">
        <v>0</v>
      </c>
      <c r="E367" s="58" t="s">
        <v>0</v>
      </c>
      <c r="F367" s="28">
        <f>F99+F100+F101+F102+F103+F104+F105+F106+F107+F108+F109+F110+F111+F112+F113+F114+F115+F116+F117+F155+F156+F157+F158+F159+F160+F161+F162+F163+F164+F165+F166+F167+F169+F170+F171+F172+F173+F175+F176+F177+F178+F179+F180+F181+F182+F183+F184+F185+F186+F187+F188+F189+F190+F191+F192+F193+F194+F195+F196+F197+F229+F230+F231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+F288+F289+F290+F291+F292+F293+F294+F295+F296+F297+F298+F299+F300+F301+F302+F303+F304+F305+F306+F307+F308+F309+F310+F311+F312+F313+F314+F315+F316+F317+F318+F319+F320+F321+F322+F323+F324+F325+F326+F338+F339+F340+F341+F342+F343+F344+F345+F346+F347+F348+F349+F350+F351+F352+F353+F354+F355+F356+F357+F358+F359+F360+F361+F362+F363+F364</f>
        <v>108396815.78000003</v>
      </c>
      <c r="G367" s="28">
        <f t="shared" ref="G367:J367" si="5">G99+G100+G101+G102+G103+G104+G105+G106+G107+G108+G109+G110+G111+G112+G113+G114+G115+G116+G117+G155+G156+G157+G158+G159+G160+G161+G162+G163+G164+G165+G166+G167+G169+G170+G171+G172+G173+G175+G176+G177+G178+G179+G180+G181+G182+G183+G184+G185+G186+G187+G188+G189+G190+G191+G192+G193+G194+G195+G196+G197+G229+G230+G231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+G288+G289+G290+G291+G292+G293+G294+G295+G296+G297+G298+G299+G300+G301+G302+G303+G304+G305+G306+G307+G308+G309+G310+G311+G312+G313+G314+G315+G316+G317+G318+G319+G320+G321+G322+G323+G324+G325+G326+G338+G339+G340+G341+G342+G343+G344+G345+G346+G347+G348+G349+G350+G351+G352+G353+G354+G355+G356+G357+G358+G359+G360+G361+G362+G363+G364</f>
        <v>127774801.59</v>
      </c>
      <c r="H367" s="28">
        <f>H99+H100+H101+H102+H103+H104+H105+H106+H107+H108+H109+H110+H111+H112+H113+H114+H115+H116+H117+H155+H156+H157+H158+H159+H160+H161+H162+H163+H164+H165+H166+H167+H169+H170+H171+H172+H173+H175+H176+H177+H178+H179+H180+H181+H182+H183+H184+H185+H186+H187+H188+H189+H190+H191+H192+H193+H194+H195+H196+H197+H229+H230+H231+H232+H233+H234+H235+H236+H237+H238+H239+H240+H241+H242+H243+H244+H245+H246+H247+H248+H174+H249+H250+H251+H252+H253+H254+H255+H256+H257+H258+H259+H260+H261+H262+H263+H264+H265+H266+H267+H268+H269+H270+H271+H272+H273+H274+H275+H276+H277+H278+H279+H280+H281+H282+H283+H284+H285+H286+H287+H288+H289+H290+H291+H292+H293+H294+H295+H296+H297+H298+H299+H300+H301+H302+H303+H304+H305+H306+H307+H308+H309+H310+H311+H312+H313+H314+H315+H316+H317+H318+H319+H320+H321+H322+H323+H324+H325+H326+H338+H339+H340+H341+H342+H343+H344+H345+H346+H347+H348+H349+H350+H351+H352+H353+H354+H355+H356+H357+H358+H359+H360+H361+H362+H363+H364</f>
        <v>0</v>
      </c>
      <c r="I367" s="28">
        <f>I99+I100+I101+I102+I103+I104+I105+I106+I107+I108+I109+I110+I111+I112+I113+I114+I115+I116+I117+I155+I156+I157+I158+I159+I160+I161+I162+I163+I164+I165+I166+I167+I169+I170+I171+I172+I173+I175+I176+I177+I178+I179+I180+I181+I182+I183+I184+I185+I186+I187+I188+I189+I190+I191+I192+I193+I194+I195+I196+I197+I229+I230+I231+I232+I233+I234+I235+I236+I237+I238+I239+I240+I241+I242+I243+I244+I245+I246+I247+I248+I249+I250+I251+I252+I253+I254+I255+I256+I257+I258+I259+I260+I261+I262+I263+I264+I265+I266+I267+I268+I269+I270+I271+I272+I273+I274+I275+I276+I277+I278+I279+I280+I281+I282+I283+I284+I285+I286+I287+I288+I289+I290+I291+I292+I293+I294+I295+I296+I297+I298+I299+I300+I301+I302+I303+I304+I305+I306+I307+I308+I309+I310+I311+I312+I313+I314+I315+I316+I317+I318+I319+I320+I321+I322+I323+I324+I325+I326+I338+I339+I340+I341+I342+I343+I344+I345+I346+I347+I348+I349+I350+I351+I352+I353+I354+I355+I356+I357+I358+I359+I360+I361+I362+I363+I364+I168</f>
        <v>60547000</v>
      </c>
      <c r="J367" s="28">
        <f t="shared" si="5"/>
        <v>0</v>
      </c>
    </row>
    <row r="368" spans="1:10" ht="24.9" x14ac:dyDescent="0.3">
      <c r="A368" s="86">
        <v>42</v>
      </c>
      <c r="B368" s="94" t="s">
        <v>236</v>
      </c>
      <c r="C368" s="36" t="s">
        <v>79</v>
      </c>
      <c r="D368" s="36"/>
      <c r="E368" s="2" t="s">
        <v>95</v>
      </c>
      <c r="F368" s="30">
        <v>303480</v>
      </c>
      <c r="G368" s="30">
        <v>0</v>
      </c>
      <c r="H368" s="10">
        <v>0</v>
      </c>
      <c r="I368" s="19"/>
      <c r="J368" s="19"/>
    </row>
    <row r="369" spans="1:10" x14ac:dyDescent="0.3">
      <c r="A369" s="86"/>
      <c r="B369" s="94"/>
      <c r="C369" s="36" t="s">
        <v>81</v>
      </c>
      <c r="D369" s="36"/>
      <c r="E369" s="2" t="s">
        <v>193</v>
      </c>
      <c r="F369" s="30">
        <v>65100</v>
      </c>
      <c r="G369" s="30">
        <v>0</v>
      </c>
      <c r="H369" s="10">
        <v>0</v>
      </c>
      <c r="I369" s="19"/>
      <c r="J369" s="19"/>
    </row>
    <row r="370" spans="1:10" x14ac:dyDescent="0.3">
      <c r="A370" s="86">
        <v>43</v>
      </c>
      <c r="B370" s="94" t="s">
        <v>237</v>
      </c>
      <c r="C370" s="36" t="s">
        <v>53</v>
      </c>
      <c r="D370" s="36"/>
      <c r="E370" s="2" t="s">
        <v>107</v>
      </c>
      <c r="F370" s="3">
        <v>156532.01999999999</v>
      </c>
      <c r="G370" s="3">
        <v>0</v>
      </c>
      <c r="H370" s="10">
        <v>0</v>
      </c>
      <c r="I370" s="19"/>
      <c r="J370" s="19"/>
    </row>
    <row r="371" spans="1:10" ht="24.9" x14ac:dyDescent="0.3">
      <c r="A371" s="86"/>
      <c r="B371" s="94"/>
      <c r="C371" s="36" t="s">
        <v>108</v>
      </c>
      <c r="D371" s="36"/>
      <c r="E371" s="2" t="s">
        <v>109</v>
      </c>
      <c r="F371" s="3">
        <v>53060</v>
      </c>
      <c r="G371" s="3">
        <v>0</v>
      </c>
      <c r="H371" s="10">
        <v>0</v>
      </c>
      <c r="I371" s="19"/>
      <c r="J371" s="19"/>
    </row>
    <row r="372" spans="1:10" x14ac:dyDescent="0.3">
      <c r="A372" s="86">
        <v>44</v>
      </c>
      <c r="B372" s="94" t="s">
        <v>238</v>
      </c>
      <c r="C372" s="36" t="s">
        <v>81</v>
      </c>
      <c r="D372" s="36"/>
      <c r="E372" s="2" t="s">
        <v>96</v>
      </c>
      <c r="F372" s="3">
        <v>65100</v>
      </c>
      <c r="G372" s="3">
        <v>0</v>
      </c>
      <c r="H372" s="10">
        <v>0</v>
      </c>
      <c r="I372" s="19"/>
      <c r="J372" s="19"/>
    </row>
    <row r="373" spans="1:10" ht="49.75" x14ac:dyDescent="0.3">
      <c r="A373" s="86"/>
      <c r="B373" s="94"/>
      <c r="C373" s="36" t="s">
        <v>110</v>
      </c>
      <c r="D373" s="36" t="s">
        <v>305</v>
      </c>
      <c r="E373" s="2" t="s">
        <v>272</v>
      </c>
      <c r="F373" s="3">
        <v>0</v>
      </c>
      <c r="G373" s="3">
        <v>190000</v>
      </c>
      <c r="H373" s="10">
        <v>0</v>
      </c>
      <c r="I373" s="19"/>
      <c r="J373" s="19"/>
    </row>
    <row r="374" spans="1:10" x14ac:dyDescent="0.3">
      <c r="A374" s="86"/>
      <c r="B374" s="94"/>
      <c r="C374" s="36" t="s">
        <v>110</v>
      </c>
      <c r="D374" s="36"/>
      <c r="E374" s="2" t="s">
        <v>111</v>
      </c>
      <c r="F374" s="3">
        <v>375000</v>
      </c>
      <c r="G374" s="3">
        <v>0</v>
      </c>
      <c r="H374" s="10">
        <v>0</v>
      </c>
      <c r="I374" s="19"/>
      <c r="J374" s="19"/>
    </row>
    <row r="375" spans="1:10" s="59" customFormat="1" ht="11.8" x14ac:dyDescent="0.3">
      <c r="A375" s="95"/>
      <c r="B375" s="7" t="s">
        <v>1</v>
      </c>
      <c r="C375" s="58" t="s">
        <v>0</v>
      </c>
      <c r="D375" s="58" t="s">
        <v>0</v>
      </c>
      <c r="E375" s="58" t="s">
        <v>0</v>
      </c>
      <c r="F375" s="28">
        <f>F376+F377</f>
        <v>1018272.02</v>
      </c>
      <c r="G375" s="28">
        <f>G376+G377</f>
        <v>190000</v>
      </c>
      <c r="H375" s="64"/>
      <c r="I375" s="64"/>
      <c r="J375" s="64"/>
    </row>
    <row r="376" spans="1:10" s="59" customFormat="1" ht="11.8" x14ac:dyDescent="0.3">
      <c r="A376" s="95"/>
      <c r="B376" s="7">
        <v>612</v>
      </c>
      <c r="C376" s="58" t="s">
        <v>0</v>
      </c>
      <c r="D376" s="58" t="s">
        <v>0</v>
      </c>
      <c r="E376" s="58" t="s">
        <v>0</v>
      </c>
      <c r="F376" s="28">
        <f>F368+F369+F370+F371+F372+F374+F373</f>
        <v>1018272.02</v>
      </c>
      <c r="G376" s="28">
        <f t="shared" ref="G376:J376" si="6">G368+G369+G370+G371+G372+G374+G373</f>
        <v>190000</v>
      </c>
      <c r="H376" s="28">
        <f t="shared" si="6"/>
        <v>0</v>
      </c>
      <c r="I376" s="28">
        <f t="shared" si="6"/>
        <v>0</v>
      </c>
      <c r="J376" s="28">
        <f t="shared" si="6"/>
        <v>0</v>
      </c>
    </row>
    <row r="377" spans="1:10" s="59" customFormat="1" ht="11.8" x14ac:dyDescent="0.3">
      <c r="A377" s="95"/>
      <c r="B377" s="7">
        <v>622</v>
      </c>
      <c r="C377" s="58" t="s">
        <v>0</v>
      </c>
      <c r="D377" s="58" t="s">
        <v>0</v>
      </c>
      <c r="E377" s="58" t="s">
        <v>0</v>
      </c>
      <c r="F377" s="28">
        <v>0</v>
      </c>
      <c r="G377" s="28">
        <v>0</v>
      </c>
      <c r="H377" s="28">
        <v>0</v>
      </c>
      <c r="I377" s="28">
        <v>0</v>
      </c>
      <c r="J377" s="28">
        <v>0</v>
      </c>
    </row>
    <row r="378" spans="1:10" s="59" customFormat="1" ht="11.8" x14ac:dyDescent="0.3">
      <c r="A378" s="96"/>
      <c r="B378" s="8" t="s">
        <v>1</v>
      </c>
      <c r="C378" s="65" t="s">
        <v>0</v>
      </c>
      <c r="D378" s="65" t="s">
        <v>0</v>
      </c>
      <c r="E378" s="65" t="s">
        <v>0</v>
      </c>
      <c r="F378" s="31">
        <f>F379+F380</f>
        <v>168409739.67000002</v>
      </c>
      <c r="G378" s="31">
        <f>G379+G380</f>
        <v>185996841.27000001</v>
      </c>
      <c r="H378" s="31">
        <f t="shared" ref="H378:J378" si="7">H379+H380</f>
        <v>0</v>
      </c>
      <c r="I378" s="31">
        <f t="shared" si="7"/>
        <v>96412000</v>
      </c>
      <c r="J378" s="31">
        <f t="shared" si="7"/>
        <v>0</v>
      </c>
    </row>
    <row r="379" spans="1:10" s="59" customFormat="1" ht="11.8" x14ac:dyDescent="0.3">
      <c r="A379" s="96"/>
      <c r="B379" s="8">
        <v>612</v>
      </c>
      <c r="C379" s="65" t="s">
        <v>0</v>
      </c>
      <c r="D379" s="65" t="s">
        <v>0</v>
      </c>
      <c r="E379" s="65" t="s">
        <v>0</v>
      </c>
      <c r="F379" s="31">
        <f>F97+F366+F376</f>
        <v>45144500.5</v>
      </c>
      <c r="G379" s="31">
        <f>G97+G366+G376</f>
        <v>53379870.68</v>
      </c>
      <c r="H379" s="31">
        <f t="shared" ref="H379:J379" si="8">H97+H366+H376</f>
        <v>0</v>
      </c>
      <c r="I379" s="31">
        <f t="shared" si="8"/>
        <v>35865000</v>
      </c>
      <c r="J379" s="31">
        <f t="shared" si="8"/>
        <v>0</v>
      </c>
    </row>
    <row r="380" spans="1:10" s="59" customFormat="1" ht="11.8" x14ac:dyDescent="0.3">
      <c r="A380" s="96"/>
      <c r="B380" s="8">
        <v>622</v>
      </c>
      <c r="C380" s="65" t="s">
        <v>0</v>
      </c>
      <c r="D380" s="65" t="s">
        <v>0</v>
      </c>
      <c r="E380" s="65" t="s">
        <v>0</v>
      </c>
      <c r="F380" s="31">
        <f>F98+F367+F377</f>
        <v>123265239.17000003</v>
      </c>
      <c r="G380" s="31">
        <f>G98+G367+G377</f>
        <v>132616970.59</v>
      </c>
      <c r="H380" s="31">
        <f t="shared" ref="H380:J380" si="9">H98+H367+H377</f>
        <v>0</v>
      </c>
      <c r="I380" s="31">
        <f t="shared" si="9"/>
        <v>60547000</v>
      </c>
      <c r="J380" s="31">
        <f t="shared" si="9"/>
        <v>0</v>
      </c>
    </row>
  </sheetData>
  <mergeCells count="97">
    <mergeCell ref="A15:A17"/>
    <mergeCell ref="B15:B17"/>
    <mergeCell ref="A46:A48"/>
    <mergeCell ref="B46:B48"/>
    <mergeCell ref="A74:A78"/>
    <mergeCell ref="B74:B78"/>
    <mergeCell ref="B18:B20"/>
    <mergeCell ref="B21:B23"/>
    <mergeCell ref="B24:B28"/>
    <mergeCell ref="B29:B32"/>
    <mergeCell ref="B33:B35"/>
    <mergeCell ref="B36:B39"/>
    <mergeCell ref="B40:B42"/>
    <mergeCell ref="B52:B55"/>
    <mergeCell ref="B56:B57"/>
    <mergeCell ref="B60:B62"/>
    <mergeCell ref="A96:A98"/>
    <mergeCell ref="B118:B128"/>
    <mergeCell ref="B99:B117"/>
    <mergeCell ref="B129:B141"/>
    <mergeCell ref="A198:A217"/>
    <mergeCell ref="A177:A197"/>
    <mergeCell ref="A155:A176"/>
    <mergeCell ref="A142:A154"/>
    <mergeCell ref="B142:B154"/>
    <mergeCell ref="B155:B176"/>
    <mergeCell ref="B177:B197"/>
    <mergeCell ref="B198:B217"/>
    <mergeCell ref="A372:A374"/>
    <mergeCell ref="A375:A377"/>
    <mergeCell ref="A378:A380"/>
    <mergeCell ref="A365:A367"/>
    <mergeCell ref="B283:B306"/>
    <mergeCell ref="A355:A364"/>
    <mergeCell ref="A338:A354"/>
    <mergeCell ref="A307:A326"/>
    <mergeCell ref="A283:A306"/>
    <mergeCell ref="B327:B337"/>
    <mergeCell ref="B338:B354"/>
    <mergeCell ref="B372:B374"/>
    <mergeCell ref="B262:B282"/>
    <mergeCell ref="B218:B228"/>
    <mergeCell ref="A368:A369"/>
    <mergeCell ref="A370:A371"/>
    <mergeCell ref="A262:A282"/>
    <mergeCell ref="A246:A261"/>
    <mergeCell ref="A218:A228"/>
    <mergeCell ref="B229:B245"/>
    <mergeCell ref="B355:B364"/>
    <mergeCell ref="B368:B369"/>
    <mergeCell ref="B370:B371"/>
    <mergeCell ref="B307:B326"/>
    <mergeCell ref="B246:B261"/>
    <mergeCell ref="B68:B70"/>
    <mergeCell ref="B71:B73"/>
    <mergeCell ref="B79:B83"/>
    <mergeCell ref="B93:B95"/>
    <mergeCell ref="B87:B89"/>
    <mergeCell ref="B84:B86"/>
    <mergeCell ref="B90:B92"/>
    <mergeCell ref="B43:B45"/>
    <mergeCell ref="B49:B51"/>
    <mergeCell ref="I2:J2"/>
    <mergeCell ref="C22:C23"/>
    <mergeCell ref="P2:Q2"/>
    <mergeCell ref="I3:J3"/>
    <mergeCell ref="I4:J4"/>
    <mergeCell ref="P4:Q4"/>
    <mergeCell ref="P5:Q5"/>
    <mergeCell ref="C157:C158"/>
    <mergeCell ref="C161:C162"/>
    <mergeCell ref="C169:C170"/>
    <mergeCell ref="A18:A20"/>
    <mergeCell ref="A21:A23"/>
    <mergeCell ref="A24:A28"/>
    <mergeCell ref="A29:A32"/>
    <mergeCell ref="A33:A35"/>
    <mergeCell ref="A36:A39"/>
    <mergeCell ref="A40:A42"/>
    <mergeCell ref="A43:A45"/>
    <mergeCell ref="A49:A51"/>
    <mergeCell ref="A52:A55"/>
    <mergeCell ref="A56:A57"/>
    <mergeCell ref="A60:A62"/>
    <mergeCell ref="A87:A89"/>
    <mergeCell ref="A93:A95"/>
    <mergeCell ref="A68:A70"/>
    <mergeCell ref="A71:A73"/>
    <mergeCell ref="A79:A83"/>
    <mergeCell ref="A84:A86"/>
    <mergeCell ref="A90:A92"/>
    <mergeCell ref="A58:A59"/>
    <mergeCell ref="B58:B59"/>
    <mergeCell ref="A63:A65"/>
    <mergeCell ref="A66:A67"/>
    <mergeCell ref="B66:B67"/>
    <mergeCell ref="B63:B65"/>
  </mergeCells>
  <pageMargins left="0.25" right="0.25" top="0.75" bottom="0.75" header="0.3" footer="0.3"/>
  <pageSetup paperSize="8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2:Q380"/>
  <sheetViews>
    <sheetView topLeftCell="A12" workbookViewId="0">
      <pane xSplit="2" ySplit="3" topLeftCell="D362" activePane="bottomRight" state="frozen"/>
      <selection activeCell="B15" sqref="B15:B17"/>
      <selection pane="topRight" activeCell="B15" sqref="B15:B17"/>
      <selection pane="bottomLeft" activeCell="B15" sqref="B15:B17"/>
      <selection pane="bottomRight" activeCell="B15" sqref="B15:B17"/>
    </sheetView>
  </sheetViews>
  <sheetFormatPr defaultColWidth="9.109375" defaultRowHeight="12.45" x14ac:dyDescent="0.3"/>
  <cols>
    <col min="1" max="1" width="5" style="12" customWidth="1"/>
    <col min="2" max="2" width="24.44140625" style="40" customWidth="1"/>
    <col min="3" max="3" width="91.6640625" style="41" customWidth="1"/>
    <col min="4" max="4" width="45.33203125" style="71" customWidth="1"/>
    <col min="5" max="5" width="24.109375" style="42" customWidth="1"/>
    <col min="6" max="7" width="17.6640625" style="25" bestFit="1" customWidth="1"/>
    <col min="8" max="8" width="18.109375" style="25" customWidth="1"/>
    <col min="9" max="9" width="17.6640625" style="70" customWidth="1"/>
    <col min="10" max="10" width="18.6640625" style="70" customWidth="1"/>
    <col min="11" max="11" width="18.6640625" style="71" customWidth="1"/>
    <col min="12" max="12" width="20.44140625" style="71" customWidth="1"/>
    <col min="13" max="13" width="19" style="71" customWidth="1"/>
    <col min="14" max="14" width="17.109375" style="71" customWidth="1"/>
    <col min="15" max="15" width="17.6640625" style="71" customWidth="1"/>
    <col min="16" max="16" width="18.6640625" style="71" customWidth="1"/>
    <col min="17" max="17" width="16.88671875" style="71" customWidth="1"/>
    <col min="18" max="16384" width="9.109375" style="71"/>
  </cols>
  <sheetData>
    <row r="2" spans="1:17" x14ac:dyDescent="0.3">
      <c r="I2" s="91" t="s">
        <v>6</v>
      </c>
      <c r="J2" s="91"/>
      <c r="P2" s="92"/>
      <c r="Q2" s="92"/>
    </row>
    <row r="3" spans="1:17" x14ac:dyDescent="0.3">
      <c r="I3" s="91" t="s">
        <v>13</v>
      </c>
      <c r="J3" s="91"/>
    </row>
    <row r="4" spans="1:17" x14ac:dyDescent="0.3">
      <c r="I4" s="91" t="s">
        <v>13</v>
      </c>
      <c r="J4" s="91"/>
      <c r="P4" s="92"/>
      <c r="Q4" s="92"/>
    </row>
    <row r="5" spans="1:17" x14ac:dyDescent="0.3">
      <c r="P5" s="92"/>
      <c r="Q5" s="92"/>
    </row>
    <row r="7" spans="1:17" x14ac:dyDescent="0.3">
      <c r="C7" s="45"/>
      <c r="D7" s="12"/>
      <c r="E7" s="46"/>
      <c r="F7" s="26"/>
      <c r="G7" s="26"/>
      <c r="H7" s="26"/>
      <c r="I7" s="47"/>
      <c r="J7" s="47"/>
      <c r="K7" s="12"/>
      <c r="L7" s="12"/>
      <c r="M7" s="12"/>
      <c r="N7" s="12"/>
      <c r="O7" s="12"/>
      <c r="P7" s="12"/>
    </row>
    <row r="8" spans="1:17" ht="24.05" customHeight="1" x14ac:dyDescent="0.3">
      <c r="A8" s="12" t="s">
        <v>12</v>
      </c>
    </row>
    <row r="9" spans="1:17" ht="24.05" customHeight="1" x14ac:dyDescent="0.3"/>
    <row r="10" spans="1:17" ht="24.05" customHeight="1" x14ac:dyDescent="0.3">
      <c r="A10" s="48" t="s">
        <v>3</v>
      </c>
      <c r="B10" s="49"/>
      <c r="C10" s="50"/>
      <c r="D10" s="51"/>
      <c r="E10" s="52"/>
      <c r="F10" s="27"/>
      <c r="G10" s="27"/>
    </row>
    <row r="11" spans="1:17" ht="24.05" customHeight="1" x14ac:dyDescent="0.3">
      <c r="A11" s="53" t="s">
        <v>0</v>
      </c>
    </row>
    <row r="12" spans="1:17" ht="24.05" customHeight="1" x14ac:dyDescent="0.3">
      <c r="A12" s="54" t="s">
        <v>0</v>
      </c>
    </row>
    <row r="13" spans="1:17" s="57" customFormat="1" ht="109.5" customHeight="1" x14ac:dyDescent="0.3">
      <c r="A13" s="69" t="s">
        <v>275</v>
      </c>
      <c r="B13" s="72" t="s">
        <v>2</v>
      </c>
      <c r="C13" s="69" t="s">
        <v>4</v>
      </c>
      <c r="D13" s="69" t="s">
        <v>5</v>
      </c>
      <c r="E13" s="55" t="s">
        <v>276</v>
      </c>
      <c r="F13" s="1" t="s">
        <v>7</v>
      </c>
      <c r="G13" s="1" t="s">
        <v>8</v>
      </c>
      <c r="H13" s="56" t="s">
        <v>9</v>
      </c>
      <c r="I13" s="1" t="s">
        <v>10</v>
      </c>
      <c r="J13" s="1" t="s">
        <v>11</v>
      </c>
    </row>
    <row r="14" spans="1:17" s="57" customFormat="1" x14ac:dyDescent="0.3">
      <c r="A14" s="69" t="s">
        <v>277</v>
      </c>
      <c r="B14" s="72" t="s">
        <v>278</v>
      </c>
      <c r="C14" s="69" t="s">
        <v>279</v>
      </c>
      <c r="D14" s="69" t="s">
        <v>280</v>
      </c>
      <c r="E14" s="55">
        <v>5</v>
      </c>
      <c r="F14" s="69">
        <v>6</v>
      </c>
      <c r="G14" s="69">
        <v>7</v>
      </c>
      <c r="H14" s="69">
        <v>8</v>
      </c>
      <c r="I14" s="69">
        <v>9</v>
      </c>
      <c r="J14" s="69" t="s">
        <v>281</v>
      </c>
    </row>
    <row r="15" spans="1:17" ht="49.75" x14ac:dyDescent="0.3">
      <c r="A15" s="86">
        <v>1</v>
      </c>
      <c r="B15" s="90" t="s">
        <v>200</v>
      </c>
      <c r="C15" s="68" t="s">
        <v>53</v>
      </c>
      <c r="D15" s="68" t="s">
        <v>273</v>
      </c>
      <c r="E15" s="9" t="s">
        <v>59</v>
      </c>
      <c r="F15" s="10">
        <f>форма!F15/1000</f>
        <v>0</v>
      </c>
      <c r="G15" s="10">
        <f>форма!G15/1000</f>
        <v>1350.6769999999999</v>
      </c>
      <c r="H15" s="10">
        <f>форма!H15/1000</f>
        <v>0</v>
      </c>
      <c r="I15" s="10">
        <f>форма!I15/1000</f>
        <v>0</v>
      </c>
      <c r="J15" s="10">
        <f>форма!J15/1000</f>
        <v>0</v>
      </c>
      <c r="K15" s="12"/>
      <c r="L15" s="12"/>
      <c r="M15" s="12"/>
      <c r="N15" s="12"/>
      <c r="O15" s="12"/>
      <c r="P15" s="12"/>
    </row>
    <row r="16" spans="1:17" ht="49.75" x14ac:dyDescent="0.3">
      <c r="A16" s="86"/>
      <c r="B16" s="90"/>
      <c r="C16" s="68" t="s">
        <v>53</v>
      </c>
      <c r="D16" s="68" t="s">
        <v>298</v>
      </c>
      <c r="E16" s="9" t="s">
        <v>261</v>
      </c>
      <c r="F16" s="10">
        <f>форма!F16/1000</f>
        <v>336.88999000000001</v>
      </c>
      <c r="G16" s="10">
        <f>форма!G16/1000</f>
        <v>0</v>
      </c>
      <c r="H16" s="10">
        <f>форма!H16/1000</f>
        <v>0</v>
      </c>
      <c r="I16" s="10">
        <f>форма!I16/1000</f>
        <v>0</v>
      </c>
      <c r="J16" s="10">
        <f>форма!J16/1000</f>
        <v>0</v>
      </c>
      <c r="K16" s="14"/>
      <c r="L16" s="12"/>
      <c r="M16" s="12"/>
      <c r="N16" s="12"/>
      <c r="O16" s="12"/>
      <c r="P16" s="12"/>
    </row>
    <row r="17" spans="1:16" ht="49.75" x14ac:dyDescent="0.3">
      <c r="A17" s="86"/>
      <c r="B17" s="90"/>
      <c r="C17" s="68" t="s">
        <v>60</v>
      </c>
      <c r="D17" s="68" t="s">
        <v>297</v>
      </c>
      <c r="E17" s="9" t="s">
        <v>61</v>
      </c>
      <c r="F17" s="10">
        <f>форма!F17/1000</f>
        <v>426.80500000000001</v>
      </c>
      <c r="G17" s="10">
        <f>форма!G17/1000</f>
        <v>0</v>
      </c>
      <c r="H17" s="10">
        <f>форма!H17/1000</f>
        <v>0</v>
      </c>
      <c r="I17" s="10">
        <f>форма!I17/1000</f>
        <v>0</v>
      </c>
      <c r="J17" s="10">
        <f>форма!J17/1000</f>
        <v>0</v>
      </c>
      <c r="K17" s="14"/>
      <c r="L17" s="12"/>
      <c r="M17" s="12"/>
      <c r="N17" s="12"/>
      <c r="O17" s="12"/>
      <c r="P17" s="12"/>
    </row>
    <row r="18" spans="1:16" ht="49.75" x14ac:dyDescent="0.3">
      <c r="A18" s="86">
        <v>2</v>
      </c>
      <c r="B18" s="90" t="s">
        <v>201</v>
      </c>
      <c r="C18" s="68" t="s">
        <v>53</v>
      </c>
      <c r="D18" s="68" t="s">
        <v>273</v>
      </c>
      <c r="E18" s="66" t="s">
        <v>62</v>
      </c>
      <c r="F18" s="10">
        <f>форма!F18/1000</f>
        <v>0</v>
      </c>
      <c r="G18" s="10">
        <f>форма!G18/1000</f>
        <v>1537.7909999999999</v>
      </c>
      <c r="H18" s="10">
        <f>форма!H18/1000</f>
        <v>0</v>
      </c>
      <c r="I18" s="10">
        <f>форма!I18/1000</f>
        <v>0</v>
      </c>
      <c r="J18" s="10">
        <f>форма!J18/1000</f>
        <v>0</v>
      </c>
      <c r="K18" s="12"/>
      <c r="L18" s="12"/>
      <c r="M18" s="12"/>
      <c r="N18" s="12"/>
      <c r="O18" s="12"/>
      <c r="P18" s="12"/>
    </row>
    <row r="19" spans="1:16" ht="49.75" x14ac:dyDescent="0.3">
      <c r="A19" s="86"/>
      <c r="B19" s="90"/>
      <c r="C19" s="68" t="s">
        <v>63</v>
      </c>
      <c r="D19" s="68" t="s">
        <v>297</v>
      </c>
      <c r="E19" s="9" t="s">
        <v>64</v>
      </c>
      <c r="F19" s="10">
        <f>форма!F19/1000</f>
        <v>272.745</v>
      </c>
      <c r="G19" s="10">
        <f>форма!G19/1000</f>
        <v>0</v>
      </c>
      <c r="H19" s="10">
        <f>форма!H19/1000</f>
        <v>0</v>
      </c>
      <c r="I19" s="10">
        <f>форма!I19/1000</f>
        <v>0</v>
      </c>
      <c r="J19" s="10">
        <f>форма!J19/1000</f>
        <v>0</v>
      </c>
      <c r="K19" s="12"/>
      <c r="L19" s="12"/>
      <c r="M19" s="12"/>
      <c r="N19" s="12"/>
      <c r="O19" s="12"/>
      <c r="P19" s="12"/>
    </row>
    <row r="20" spans="1:16" ht="49.75" x14ac:dyDescent="0.3">
      <c r="A20" s="86"/>
      <c r="B20" s="90"/>
      <c r="C20" s="68" t="s">
        <v>53</v>
      </c>
      <c r="D20" s="68" t="s">
        <v>298</v>
      </c>
      <c r="E20" s="9" t="s">
        <v>168</v>
      </c>
      <c r="F20" s="10">
        <f>форма!F20/1000</f>
        <v>359.76923999999997</v>
      </c>
      <c r="G20" s="10">
        <f>форма!G20/1000</f>
        <v>0</v>
      </c>
      <c r="H20" s="10">
        <f>форма!H20/1000</f>
        <v>0</v>
      </c>
      <c r="I20" s="10">
        <f>форма!I20/1000</f>
        <v>0</v>
      </c>
      <c r="J20" s="10">
        <f>форма!J20/1000</f>
        <v>0</v>
      </c>
      <c r="K20" s="12"/>
      <c r="L20" s="12"/>
      <c r="M20" s="12"/>
      <c r="N20" s="12"/>
      <c r="O20" s="12"/>
      <c r="P20" s="12"/>
    </row>
    <row r="21" spans="1:16" ht="49.75" x14ac:dyDescent="0.3">
      <c r="A21" s="86">
        <v>3</v>
      </c>
      <c r="B21" s="90" t="s">
        <v>202</v>
      </c>
      <c r="C21" s="67" t="s">
        <v>60</v>
      </c>
      <c r="D21" s="68" t="s">
        <v>297</v>
      </c>
      <c r="E21" s="16" t="s">
        <v>64</v>
      </c>
      <c r="F21" s="10">
        <f>форма!F21/1000</f>
        <v>288.36500000000001</v>
      </c>
      <c r="G21" s="10">
        <f>форма!G21/1000</f>
        <v>0</v>
      </c>
      <c r="H21" s="10">
        <f>форма!H21/1000</f>
        <v>0</v>
      </c>
      <c r="I21" s="10">
        <f>форма!I21/1000</f>
        <v>0</v>
      </c>
      <c r="J21" s="10">
        <f>форма!J21/1000</f>
        <v>0</v>
      </c>
      <c r="K21" s="12"/>
      <c r="L21" s="12"/>
      <c r="M21" s="12"/>
      <c r="N21" s="12"/>
      <c r="O21" s="12"/>
      <c r="P21" s="12"/>
    </row>
    <row r="22" spans="1:16" ht="49.75" x14ac:dyDescent="0.3">
      <c r="A22" s="86"/>
      <c r="B22" s="90"/>
      <c r="C22" s="89" t="s">
        <v>53</v>
      </c>
      <c r="D22" s="68" t="s">
        <v>298</v>
      </c>
      <c r="E22" s="16" t="s">
        <v>168</v>
      </c>
      <c r="F22" s="10">
        <f>форма!F22/1000</f>
        <v>65</v>
      </c>
      <c r="G22" s="10">
        <f>форма!G22/1000</f>
        <v>0</v>
      </c>
      <c r="H22" s="10">
        <f>форма!H22/1000</f>
        <v>0</v>
      </c>
      <c r="I22" s="10">
        <f>форма!I22/1000</f>
        <v>0</v>
      </c>
      <c r="J22" s="10">
        <f>форма!J22/1000</f>
        <v>0</v>
      </c>
      <c r="K22" s="12"/>
      <c r="L22" s="12"/>
      <c r="M22" s="12"/>
      <c r="N22" s="12"/>
      <c r="O22" s="12"/>
      <c r="P22" s="12"/>
    </row>
    <row r="23" spans="1:16" ht="49.75" x14ac:dyDescent="0.3">
      <c r="A23" s="86"/>
      <c r="B23" s="90"/>
      <c r="C23" s="89"/>
      <c r="D23" s="68" t="s">
        <v>273</v>
      </c>
      <c r="E23" s="16" t="s">
        <v>239</v>
      </c>
      <c r="F23" s="10">
        <f>форма!F23/1000</f>
        <v>0</v>
      </c>
      <c r="G23" s="10">
        <f>форма!G23/1000</f>
        <v>383.87900000000002</v>
      </c>
      <c r="H23" s="10">
        <f>форма!H23/1000</f>
        <v>0</v>
      </c>
      <c r="I23" s="10">
        <f>форма!I23/1000</f>
        <v>0</v>
      </c>
      <c r="J23" s="10">
        <f>форма!J23/1000</f>
        <v>0</v>
      </c>
      <c r="K23" s="12"/>
      <c r="L23" s="12"/>
      <c r="M23" s="12"/>
      <c r="N23" s="12"/>
      <c r="O23" s="12"/>
      <c r="P23" s="12"/>
    </row>
    <row r="24" spans="1:16" ht="49.75" x14ac:dyDescent="0.3">
      <c r="A24" s="86">
        <v>4</v>
      </c>
      <c r="B24" s="90" t="s">
        <v>203</v>
      </c>
      <c r="C24" s="68" t="s">
        <v>60</v>
      </c>
      <c r="D24" s="68" t="s">
        <v>297</v>
      </c>
      <c r="E24" s="2" t="s">
        <v>64</v>
      </c>
      <c r="F24" s="10">
        <f>форма!F24/1000</f>
        <v>547.05743999999993</v>
      </c>
      <c r="G24" s="10">
        <f>форма!G24/1000</f>
        <v>0</v>
      </c>
      <c r="H24" s="10">
        <f>форма!H24/1000</f>
        <v>0</v>
      </c>
      <c r="I24" s="10">
        <f>форма!I24/1000</f>
        <v>0</v>
      </c>
      <c r="J24" s="10">
        <f>форма!J24/1000</f>
        <v>0</v>
      </c>
      <c r="K24" s="12"/>
      <c r="L24" s="12"/>
      <c r="M24" s="12"/>
      <c r="N24" s="12"/>
      <c r="O24" s="12"/>
      <c r="P24" s="12"/>
    </row>
    <row r="25" spans="1:16" ht="49.75" x14ac:dyDescent="0.3">
      <c r="A25" s="86"/>
      <c r="B25" s="90"/>
      <c r="C25" s="68" t="s">
        <v>53</v>
      </c>
      <c r="D25" s="68" t="s">
        <v>298</v>
      </c>
      <c r="E25" s="2" t="s">
        <v>168</v>
      </c>
      <c r="F25" s="10">
        <f>форма!F25/1000</f>
        <v>892.48924999999997</v>
      </c>
      <c r="G25" s="10">
        <f>форма!G25/1000</f>
        <v>0</v>
      </c>
      <c r="H25" s="10">
        <f>форма!H25/1000</f>
        <v>0</v>
      </c>
      <c r="I25" s="10">
        <f>форма!I25/1000</f>
        <v>0</v>
      </c>
      <c r="J25" s="10">
        <f>форма!J25/1000</f>
        <v>0</v>
      </c>
      <c r="K25" s="12"/>
      <c r="L25" s="12"/>
      <c r="M25" s="12"/>
      <c r="N25" s="12"/>
      <c r="O25" s="12"/>
      <c r="P25" s="12"/>
    </row>
    <row r="26" spans="1:16" ht="49.75" x14ac:dyDescent="0.3">
      <c r="A26" s="86"/>
      <c r="B26" s="90"/>
      <c r="C26" s="68" t="s">
        <v>53</v>
      </c>
      <c r="D26" s="68" t="s">
        <v>273</v>
      </c>
      <c r="E26" s="2" t="s">
        <v>65</v>
      </c>
      <c r="F26" s="10">
        <f>форма!F26/1000</f>
        <v>0</v>
      </c>
      <c r="G26" s="10">
        <f>форма!G26/1000</f>
        <v>752.40700000000004</v>
      </c>
      <c r="H26" s="10">
        <f>форма!H26/1000</f>
        <v>0</v>
      </c>
      <c r="I26" s="10">
        <f>форма!I26/1000</f>
        <v>0</v>
      </c>
      <c r="J26" s="10">
        <f>форма!J26/1000</f>
        <v>0</v>
      </c>
      <c r="K26" s="12"/>
      <c r="L26" s="12"/>
      <c r="M26" s="12"/>
      <c r="N26" s="12"/>
      <c r="O26" s="12"/>
      <c r="P26" s="12"/>
    </row>
    <row r="27" spans="1:16" ht="49.75" x14ac:dyDescent="0.3">
      <c r="A27" s="86"/>
      <c r="B27" s="90"/>
      <c r="C27" s="68" t="s">
        <v>81</v>
      </c>
      <c r="D27" s="68" t="s">
        <v>304</v>
      </c>
      <c r="E27" s="2" t="s">
        <v>82</v>
      </c>
      <c r="F27" s="10">
        <f>форма!F27/1000</f>
        <v>12.73</v>
      </c>
      <c r="G27" s="10">
        <f>форма!G27/1000</f>
        <v>0</v>
      </c>
      <c r="H27" s="10">
        <f>форма!H27/1000</f>
        <v>0</v>
      </c>
      <c r="I27" s="10">
        <f>форма!I27/1000</f>
        <v>0</v>
      </c>
      <c r="J27" s="10">
        <f>форма!J27/1000</f>
        <v>0</v>
      </c>
      <c r="K27" s="12"/>
      <c r="L27" s="12"/>
      <c r="M27" s="12"/>
      <c r="N27" s="12"/>
      <c r="O27" s="12"/>
      <c r="P27" s="12"/>
    </row>
    <row r="28" spans="1:16" ht="49.75" x14ac:dyDescent="0.3">
      <c r="A28" s="86"/>
      <c r="B28" s="90"/>
      <c r="C28" s="68" t="s">
        <v>112</v>
      </c>
      <c r="D28" s="68" t="s">
        <v>303</v>
      </c>
      <c r="E28" s="2" t="s">
        <v>194</v>
      </c>
      <c r="F28" s="10">
        <f>форма!F28/1000</f>
        <v>25</v>
      </c>
      <c r="G28" s="10">
        <f>форма!G28/1000</f>
        <v>0</v>
      </c>
      <c r="H28" s="10">
        <f>форма!H28/1000</f>
        <v>0</v>
      </c>
      <c r="I28" s="10">
        <f>форма!I28/1000</f>
        <v>0</v>
      </c>
      <c r="J28" s="10">
        <f>форма!J28/1000</f>
        <v>0</v>
      </c>
      <c r="K28" s="12"/>
      <c r="L28" s="12"/>
      <c r="M28" s="12"/>
      <c r="N28" s="12"/>
      <c r="O28" s="12"/>
      <c r="P28" s="12"/>
    </row>
    <row r="29" spans="1:16" ht="49.75" x14ac:dyDescent="0.3">
      <c r="A29" s="86">
        <v>5</v>
      </c>
      <c r="B29" s="90" t="s">
        <v>204</v>
      </c>
      <c r="C29" s="67" t="s">
        <v>265</v>
      </c>
      <c r="D29" s="68" t="s">
        <v>297</v>
      </c>
      <c r="E29" s="16" t="s">
        <v>61</v>
      </c>
      <c r="F29" s="10">
        <f>форма!F29/1000</f>
        <v>451.82400000000001</v>
      </c>
      <c r="G29" s="10">
        <f>форма!G29/1000</f>
        <v>0</v>
      </c>
      <c r="H29" s="10">
        <f>форма!H29/1000</f>
        <v>0</v>
      </c>
      <c r="I29" s="10">
        <f>форма!I29/1000</f>
        <v>0</v>
      </c>
      <c r="J29" s="10">
        <f>форма!J29/1000</f>
        <v>0</v>
      </c>
      <c r="K29" s="14"/>
    </row>
    <row r="30" spans="1:16" ht="49.75" x14ac:dyDescent="0.3">
      <c r="A30" s="86"/>
      <c r="B30" s="90"/>
      <c r="C30" s="68" t="s">
        <v>266</v>
      </c>
      <c r="D30" s="68" t="s">
        <v>300</v>
      </c>
      <c r="E30" s="16" t="s">
        <v>240</v>
      </c>
      <c r="F30" s="10">
        <f>форма!F30/1000</f>
        <v>178.00005999999999</v>
      </c>
      <c r="G30" s="10">
        <f>форма!G30/1000</f>
        <v>0</v>
      </c>
      <c r="H30" s="10">
        <f>форма!H30/1000</f>
        <v>0</v>
      </c>
      <c r="I30" s="10">
        <f>форма!I30/1000</f>
        <v>0</v>
      </c>
      <c r="J30" s="10">
        <f>форма!J30/1000</f>
        <v>0</v>
      </c>
      <c r="K30" s="14"/>
    </row>
    <row r="31" spans="1:16" ht="49.75" x14ac:dyDescent="0.3">
      <c r="A31" s="86"/>
      <c r="B31" s="90"/>
      <c r="C31" s="68" t="s">
        <v>53</v>
      </c>
      <c r="D31" s="68" t="s">
        <v>298</v>
      </c>
      <c r="E31" s="2" t="s">
        <v>65</v>
      </c>
      <c r="F31" s="10">
        <f>форма!F31/1000</f>
        <v>0</v>
      </c>
      <c r="G31" s="10">
        <f>форма!G31/1000</f>
        <v>0</v>
      </c>
      <c r="H31" s="10">
        <f>форма!H31/1000</f>
        <v>0</v>
      </c>
      <c r="I31" s="10">
        <f>форма!I31/1000</f>
        <v>0</v>
      </c>
      <c r="J31" s="10">
        <f>форма!J31/1000</f>
        <v>0</v>
      </c>
      <c r="K31" s="14"/>
    </row>
    <row r="32" spans="1:16" ht="49.75" x14ac:dyDescent="0.3">
      <c r="A32" s="86"/>
      <c r="B32" s="90"/>
      <c r="C32" s="68" t="s">
        <v>267</v>
      </c>
      <c r="D32" s="68" t="s">
        <v>301</v>
      </c>
      <c r="E32" s="16" t="s">
        <v>241</v>
      </c>
      <c r="F32" s="10">
        <f>форма!F32/1000</f>
        <v>0</v>
      </c>
      <c r="G32" s="10">
        <f>форма!G32/1000</f>
        <v>34294</v>
      </c>
      <c r="H32" s="10">
        <f>форма!H32/1000</f>
        <v>0</v>
      </c>
      <c r="I32" s="10">
        <f>форма!I32/1000</f>
        <v>0</v>
      </c>
      <c r="J32" s="10">
        <f>форма!J32/1000</f>
        <v>0</v>
      </c>
    </row>
    <row r="33" spans="1:11" ht="49.75" x14ac:dyDescent="0.25">
      <c r="A33" s="86">
        <v>6</v>
      </c>
      <c r="B33" s="90" t="s">
        <v>205</v>
      </c>
      <c r="C33" s="22" t="s">
        <v>58</v>
      </c>
      <c r="D33" s="68" t="s">
        <v>297</v>
      </c>
      <c r="E33" s="2" t="s">
        <v>64</v>
      </c>
      <c r="F33" s="10">
        <f>форма!F33/1000</f>
        <v>456.14249999999998</v>
      </c>
      <c r="G33" s="10">
        <f>форма!G33/1000</f>
        <v>0</v>
      </c>
      <c r="H33" s="10">
        <f>форма!H33/1000</f>
        <v>0</v>
      </c>
      <c r="I33" s="10">
        <f>форма!I33/1000</f>
        <v>0</v>
      </c>
      <c r="J33" s="10">
        <f>форма!J33/1000</f>
        <v>0</v>
      </c>
    </row>
    <row r="34" spans="1:11" x14ac:dyDescent="0.3">
      <c r="A34" s="86"/>
      <c r="B34" s="90"/>
      <c r="C34" s="68" t="s">
        <v>81</v>
      </c>
      <c r="D34" s="68"/>
      <c r="E34" s="2" t="s">
        <v>82</v>
      </c>
      <c r="F34" s="10">
        <f>форма!F34/1000</f>
        <v>63.65</v>
      </c>
      <c r="G34" s="10">
        <f>форма!G34/1000</f>
        <v>0</v>
      </c>
      <c r="H34" s="10">
        <f>форма!H34/1000</f>
        <v>0</v>
      </c>
      <c r="I34" s="10">
        <f>форма!I34/1000</f>
        <v>0</v>
      </c>
      <c r="J34" s="10">
        <f>форма!J34/1000</f>
        <v>0</v>
      </c>
    </row>
    <row r="35" spans="1:11" ht="49.75" x14ac:dyDescent="0.3">
      <c r="A35" s="86"/>
      <c r="B35" s="90"/>
      <c r="C35" s="68" t="s">
        <v>53</v>
      </c>
      <c r="D35" s="68" t="s">
        <v>273</v>
      </c>
      <c r="E35" s="2" t="s">
        <v>311</v>
      </c>
      <c r="F35" s="10">
        <f>форма!F35/1000</f>
        <v>0</v>
      </c>
      <c r="G35" s="10">
        <f>форма!G35/1000</f>
        <v>1209.0930000000001</v>
      </c>
      <c r="H35" s="10">
        <f>форма!H35/1000</f>
        <v>0</v>
      </c>
      <c r="I35" s="10">
        <f>форма!I35/1000</f>
        <v>0</v>
      </c>
      <c r="J35" s="10">
        <f>форма!J35/1000</f>
        <v>0</v>
      </c>
    </row>
    <row r="36" spans="1:11" ht="49.75" x14ac:dyDescent="0.3">
      <c r="A36" s="86">
        <v>7</v>
      </c>
      <c r="B36" s="90" t="s">
        <v>206</v>
      </c>
      <c r="C36" s="67" t="s">
        <v>265</v>
      </c>
      <c r="D36" s="68" t="s">
        <v>297</v>
      </c>
      <c r="E36" s="16" t="s">
        <v>64</v>
      </c>
      <c r="F36" s="10">
        <f>форма!F36/1000</f>
        <v>432.63</v>
      </c>
      <c r="G36" s="10">
        <f>форма!G36/1000</f>
        <v>0</v>
      </c>
      <c r="H36" s="10">
        <f>форма!H36/1000</f>
        <v>0</v>
      </c>
      <c r="I36" s="10">
        <f>форма!I36/1000</f>
        <v>0</v>
      </c>
      <c r="J36" s="10">
        <f>форма!J36/1000</f>
        <v>0</v>
      </c>
    </row>
    <row r="37" spans="1:11" ht="49.75" x14ac:dyDescent="0.3">
      <c r="A37" s="86"/>
      <c r="B37" s="90"/>
      <c r="C37" s="23" t="s">
        <v>268</v>
      </c>
      <c r="D37" s="68" t="s">
        <v>298</v>
      </c>
      <c r="E37" s="2" t="s">
        <v>168</v>
      </c>
      <c r="F37" s="10">
        <f>форма!F37/1000</f>
        <v>147</v>
      </c>
      <c r="G37" s="10">
        <f>форма!G37/1000</f>
        <v>0</v>
      </c>
      <c r="H37" s="10">
        <f>форма!H37/1000</f>
        <v>0</v>
      </c>
      <c r="I37" s="10">
        <f>форма!I37/1000</f>
        <v>0</v>
      </c>
      <c r="J37" s="10">
        <f>форма!J37/1000</f>
        <v>0</v>
      </c>
    </row>
    <row r="38" spans="1:11" ht="49.75" x14ac:dyDescent="0.3">
      <c r="A38" s="86"/>
      <c r="B38" s="90"/>
      <c r="C38" s="24" t="s">
        <v>68</v>
      </c>
      <c r="D38" s="68" t="s">
        <v>303</v>
      </c>
      <c r="E38" s="16" t="s">
        <v>194</v>
      </c>
      <c r="F38" s="10">
        <f>форма!F38/1000</f>
        <v>15</v>
      </c>
      <c r="G38" s="10">
        <f>форма!G38/1000</f>
        <v>0</v>
      </c>
      <c r="H38" s="10">
        <f>форма!H38/1000</f>
        <v>0</v>
      </c>
      <c r="I38" s="10">
        <f>форма!I38/1000</f>
        <v>0</v>
      </c>
      <c r="J38" s="10">
        <f>форма!J38/1000</f>
        <v>0</v>
      </c>
    </row>
    <row r="39" spans="1:11" ht="49.75" x14ac:dyDescent="0.3">
      <c r="A39" s="86"/>
      <c r="B39" s="90"/>
      <c r="C39" s="23" t="s">
        <v>268</v>
      </c>
      <c r="D39" s="68" t="s">
        <v>273</v>
      </c>
      <c r="E39" s="9" t="s">
        <v>242</v>
      </c>
      <c r="F39" s="10">
        <f>форма!F39/1000</f>
        <v>0</v>
      </c>
      <c r="G39" s="10">
        <f>форма!G39/1000</f>
        <v>689.36</v>
      </c>
      <c r="H39" s="10">
        <f>форма!H39/1000</f>
        <v>0</v>
      </c>
      <c r="I39" s="10">
        <f>форма!I39/1000</f>
        <v>0</v>
      </c>
      <c r="J39" s="10">
        <f>форма!J39/1000</f>
        <v>0</v>
      </c>
    </row>
    <row r="40" spans="1:11" ht="49.75" x14ac:dyDescent="0.3">
      <c r="A40" s="86"/>
      <c r="B40" s="90" t="s">
        <v>207</v>
      </c>
      <c r="C40" s="68" t="s">
        <v>58</v>
      </c>
      <c r="D40" s="68" t="s">
        <v>297</v>
      </c>
      <c r="E40" s="16" t="s">
        <v>64</v>
      </c>
      <c r="F40" s="10">
        <f>форма!F40/1000</f>
        <v>262.99900000000002</v>
      </c>
      <c r="G40" s="10">
        <f>форма!G40/1000</f>
        <v>0</v>
      </c>
      <c r="H40" s="10">
        <f>форма!H40/1000</f>
        <v>0</v>
      </c>
      <c r="I40" s="10">
        <f>форма!I40/1000</f>
        <v>0</v>
      </c>
      <c r="J40" s="10">
        <f>форма!J40/1000</f>
        <v>0</v>
      </c>
    </row>
    <row r="41" spans="1:11" ht="49.75" x14ac:dyDescent="0.3">
      <c r="A41" s="86"/>
      <c r="B41" s="90"/>
      <c r="C41" s="23" t="s">
        <v>268</v>
      </c>
      <c r="D41" s="68" t="s">
        <v>273</v>
      </c>
      <c r="E41" s="9" t="s">
        <v>242</v>
      </c>
      <c r="F41" s="10">
        <f>форма!F41/1000</f>
        <v>0</v>
      </c>
      <c r="G41" s="10">
        <f>форма!G41/1000</f>
        <v>0</v>
      </c>
      <c r="H41" s="10">
        <f>форма!H41/1000</f>
        <v>0</v>
      </c>
      <c r="I41" s="10">
        <f>форма!I41/1000</f>
        <v>0</v>
      </c>
      <c r="J41" s="10">
        <f>форма!J41/1000</f>
        <v>0</v>
      </c>
    </row>
    <row r="42" spans="1:11" ht="49.75" x14ac:dyDescent="0.3">
      <c r="A42" s="86"/>
      <c r="B42" s="90"/>
      <c r="C42" s="68" t="s">
        <v>68</v>
      </c>
      <c r="D42" s="68" t="s">
        <v>303</v>
      </c>
      <c r="E42" s="2" t="s">
        <v>194</v>
      </c>
      <c r="F42" s="10">
        <f>форма!F42/1000</f>
        <v>14.77305</v>
      </c>
      <c r="G42" s="10">
        <f>форма!G42/1000</f>
        <v>0</v>
      </c>
      <c r="H42" s="10">
        <f>форма!H42/1000</f>
        <v>0</v>
      </c>
      <c r="I42" s="10">
        <f>форма!I42/1000</f>
        <v>0</v>
      </c>
      <c r="J42" s="10">
        <f>форма!J42/1000</f>
        <v>0</v>
      </c>
    </row>
    <row r="43" spans="1:11" ht="49.75" x14ac:dyDescent="0.3">
      <c r="A43" s="86">
        <v>9</v>
      </c>
      <c r="B43" s="90" t="s">
        <v>208</v>
      </c>
      <c r="C43" s="68" t="s">
        <v>58</v>
      </c>
      <c r="D43" s="68" t="s">
        <v>297</v>
      </c>
      <c r="E43" s="9" t="s">
        <v>61</v>
      </c>
      <c r="F43" s="10">
        <f>форма!F43/1000</f>
        <v>554.15750000000003</v>
      </c>
      <c r="G43" s="10">
        <f>форма!G43/1000</f>
        <v>0</v>
      </c>
      <c r="H43" s="10">
        <f>форма!H43/1000</f>
        <v>0</v>
      </c>
      <c r="I43" s="10">
        <f>форма!I43/1000</f>
        <v>0</v>
      </c>
      <c r="J43" s="10">
        <f>форма!J43/1000</f>
        <v>0</v>
      </c>
      <c r="K43" s="14"/>
    </row>
    <row r="44" spans="1:11" ht="49.75" x14ac:dyDescent="0.3">
      <c r="A44" s="86"/>
      <c r="B44" s="90"/>
      <c r="C44" s="68" t="s">
        <v>53</v>
      </c>
      <c r="D44" s="68" t="s">
        <v>298</v>
      </c>
      <c r="E44" s="9" t="s">
        <v>261</v>
      </c>
      <c r="F44" s="10">
        <f>форма!F44/1000</f>
        <v>40.466300000000004</v>
      </c>
      <c r="G44" s="10">
        <f>форма!G44/1000</f>
        <v>0</v>
      </c>
      <c r="H44" s="10">
        <f>форма!H44/1000</f>
        <v>0</v>
      </c>
      <c r="I44" s="10">
        <f>форма!I44/1000</f>
        <v>0</v>
      </c>
      <c r="J44" s="10">
        <f>форма!J44/1000</f>
        <v>0</v>
      </c>
      <c r="K44" s="14"/>
    </row>
    <row r="45" spans="1:11" ht="49.75" x14ac:dyDescent="0.3">
      <c r="A45" s="86"/>
      <c r="B45" s="90"/>
      <c r="C45" s="68" t="s">
        <v>53</v>
      </c>
      <c r="D45" s="68" t="s">
        <v>273</v>
      </c>
      <c r="E45" s="9" t="s">
        <v>263</v>
      </c>
      <c r="F45" s="10">
        <f>форма!F45/1000</f>
        <v>0</v>
      </c>
      <c r="G45" s="10">
        <f>форма!G45/1000</f>
        <v>240.934</v>
      </c>
      <c r="H45" s="10">
        <f>форма!H45/1000</f>
        <v>0</v>
      </c>
      <c r="I45" s="10">
        <f>форма!I45/1000</f>
        <v>0</v>
      </c>
      <c r="J45" s="10">
        <f>форма!J45/1000</f>
        <v>0</v>
      </c>
    </row>
    <row r="46" spans="1:11" ht="49.75" x14ac:dyDescent="0.3">
      <c r="A46" s="87">
        <v>10</v>
      </c>
      <c r="B46" s="90" t="s">
        <v>209</v>
      </c>
      <c r="C46" s="68" t="s">
        <v>53</v>
      </c>
      <c r="D46" s="68" t="s">
        <v>273</v>
      </c>
      <c r="E46" s="66" t="s">
        <v>65</v>
      </c>
      <c r="F46" s="10">
        <f>форма!F46/1000</f>
        <v>0</v>
      </c>
      <c r="G46" s="10">
        <f>форма!G46/1000</f>
        <v>269.63900000000001</v>
      </c>
      <c r="H46" s="10">
        <f>форма!H46/1000</f>
        <v>0</v>
      </c>
      <c r="I46" s="10">
        <f>форма!I46/1000</f>
        <v>0</v>
      </c>
      <c r="J46" s="10">
        <f>форма!J46/1000</f>
        <v>0</v>
      </c>
    </row>
    <row r="47" spans="1:11" ht="49.75" x14ac:dyDescent="0.3">
      <c r="A47" s="87"/>
      <c r="B47" s="90"/>
      <c r="C47" s="68" t="s">
        <v>60</v>
      </c>
      <c r="D47" s="68" t="s">
        <v>297</v>
      </c>
      <c r="E47" s="9" t="s">
        <v>64</v>
      </c>
      <c r="F47" s="10">
        <f>форма!F47/1000</f>
        <v>581.54250000000002</v>
      </c>
      <c r="G47" s="10">
        <f>форма!G47/1000</f>
        <v>0</v>
      </c>
      <c r="H47" s="10">
        <f>форма!H47/1000</f>
        <v>0</v>
      </c>
      <c r="I47" s="10">
        <f>форма!I47/1000</f>
        <v>0</v>
      </c>
      <c r="J47" s="10">
        <f>форма!J47/1000</f>
        <v>0</v>
      </c>
    </row>
    <row r="48" spans="1:11" ht="49.75" x14ac:dyDescent="0.3">
      <c r="A48" s="87"/>
      <c r="B48" s="90"/>
      <c r="C48" s="68" t="s">
        <v>53</v>
      </c>
      <c r="D48" s="68" t="s">
        <v>298</v>
      </c>
      <c r="E48" s="2" t="s">
        <v>168</v>
      </c>
      <c r="F48" s="10">
        <f>форма!F48/1000</f>
        <v>436.13578999999999</v>
      </c>
      <c r="G48" s="10">
        <f>форма!G48/1000</f>
        <v>0</v>
      </c>
      <c r="H48" s="10">
        <f>форма!H48/1000</f>
        <v>0</v>
      </c>
      <c r="I48" s="10">
        <f>форма!I48/1000</f>
        <v>0</v>
      </c>
      <c r="J48" s="10">
        <f>форма!J48/1000</f>
        <v>0</v>
      </c>
    </row>
    <row r="49" spans="1:11" ht="49.75" x14ac:dyDescent="0.25">
      <c r="A49" s="86">
        <v>11</v>
      </c>
      <c r="B49" s="90" t="s">
        <v>210</v>
      </c>
      <c r="C49" s="22" t="s">
        <v>60</v>
      </c>
      <c r="D49" s="68" t="s">
        <v>297</v>
      </c>
      <c r="E49" s="2" t="s">
        <v>61</v>
      </c>
      <c r="F49" s="10">
        <f>форма!F49/1000</f>
        <v>456.14249999999998</v>
      </c>
      <c r="G49" s="10">
        <f>форма!G49/1000</f>
        <v>0</v>
      </c>
      <c r="H49" s="10">
        <f>форма!H49/1000</f>
        <v>0</v>
      </c>
      <c r="I49" s="10">
        <f>форма!I49/1000</f>
        <v>0</v>
      </c>
      <c r="J49" s="10">
        <f>форма!J49/1000</f>
        <v>0</v>
      </c>
      <c r="K49" s="14"/>
    </row>
    <row r="50" spans="1:11" ht="49.75" x14ac:dyDescent="0.3">
      <c r="A50" s="86"/>
      <c r="B50" s="90"/>
      <c r="C50" s="68" t="s">
        <v>166</v>
      </c>
      <c r="D50" s="68" t="s">
        <v>298</v>
      </c>
      <c r="E50" s="2" t="s">
        <v>262</v>
      </c>
      <c r="F50" s="10">
        <f>форма!F50/1000</f>
        <v>1155.7038200000002</v>
      </c>
      <c r="G50" s="10">
        <f>форма!G50/1000</f>
        <v>0</v>
      </c>
      <c r="H50" s="10">
        <f>форма!H50/1000</f>
        <v>0</v>
      </c>
      <c r="I50" s="10">
        <f>форма!I50/1000</f>
        <v>0</v>
      </c>
      <c r="J50" s="10">
        <f>форма!J50/1000</f>
        <v>0</v>
      </c>
      <c r="K50" s="14"/>
    </row>
    <row r="51" spans="1:11" ht="49.75" x14ac:dyDescent="0.3">
      <c r="A51" s="86"/>
      <c r="B51" s="90"/>
      <c r="C51" s="68" t="s">
        <v>166</v>
      </c>
      <c r="D51" s="68" t="s">
        <v>273</v>
      </c>
      <c r="E51" s="2" t="s">
        <v>312</v>
      </c>
      <c r="F51" s="10">
        <f>форма!F51/1000</f>
        <v>0</v>
      </c>
      <c r="G51" s="10">
        <f>форма!G51/1000</f>
        <v>715.02</v>
      </c>
      <c r="H51" s="10">
        <f>форма!H51/1000</f>
        <v>0</v>
      </c>
      <c r="I51" s="10">
        <f>форма!I51/1000</f>
        <v>0</v>
      </c>
      <c r="J51" s="10">
        <f>форма!J51/1000</f>
        <v>0</v>
      </c>
    </row>
    <row r="52" spans="1:11" ht="49.75" x14ac:dyDescent="0.3">
      <c r="A52" s="86">
        <v>12</v>
      </c>
      <c r="B52" s="90" t="s">
        <v>211</v>
      </c>
      <c r="C52" s="68" t="s">
        <v>60</v>
      </c>
      <c r="D52" s="68" t="s">
        <v>297</v>
      </c>
      <c r="E52" s="2" t="s">
        <v>64</v>
      </c>
      <c r="F52" s="10">
        <f>форма!F52/1000</f>
        <v>642.67499999999995</v>
      </c>
      <c r="G52" s="10">
        <f>форма!G52/1000</f>
        <v>0</v>
      </c>
      <c r="H52" s="10">
        <f>форма!H52/1000</f>
        <v>0</v>
      </c>
      <c r="I52" s="10">
        <f>форма!I52/1000</f>
        <v>0</v>
      </c>
      <c r="J52" s="10">
        <f>форма!J52/1000</f>
        <v>0</v>
      </c>
    </row>
    <row r="53" spans="1:11" ht="49.75" x14ac:dyDescent="0.3">
      <c r="A53" s="86"/>
      <c r="B53" s="90"/>
      <c r="C53" s="68" t="s">
        <v>53</v>
      </c>
      <c r="D53" s="68" t="s">
        <v>298</v>
      </c>
      <c r="E53" s="2" t="s">
        <v>168</v>
      </c>
      <c r="F53" s="10">
        <f>форма!F53/1000</f>
        <v>248.75</v>
      </c>
      <c r="G53" s="10">
        <f>форма!G53/1000</f>
        <v>0</v>
      </c>
      <c r="H53" s="10">
        <f>форма!H53/1000</f>
        <v>0</v>
      </c>
      <c r="I53" s="10">
        <f>форма!I53/1000</f>
        <v>0</v>
      </c>
      <c r="J53" s="10">
        <f>форма!J53/1000</f>
        <v>0</v>
      </c>
    </row>
    <row r="54" spans="1:11" ht="49.75" x14ac:dyDescent="0.3">
      <c r="A54" s="86"/>
      <c r="B54" s="90"/>
      <c r="C54" s="68" t="s">
        <v>18</v>
      </c>
      <c r="D54" s="68" t="s">
        <v>299</v>
      </c>
      <c r="E54" s="2" t="s">
        <v>168</v>
      </c>
      <c r="F54" s="10">
        <f>форма!F54/1000</f>
        <v>437.89299999999997</v>
      </c>
      <c r="G54" s="10">
        <f>форма!G54/1000</f>
        <v>0</v>
      </c>
      <c r="H54" s="10">
        <f>форма!H54/1000</f>
        <v>0</v>
      </c>
      <c r="I54" s="10">
        <f>форма!I54/1000</f>
        <v>0</v>
      </c>
      <c r="J54" s="10">
        <f>форма!J54/1000</f>
        <v>0</v>
      </c>
    </row>
    <row r="55" spans="1:11" ht="49.75" x14ac:dyDescent="0.3">
      <c r="A55" s="86"/>
      <c r="B55" s="90"/>
      <c r="C55" s="68" t="s">
        <v>60</v>
      </c>
      <c r="D55" s="68" t="s">
        <v>297</v>
      </c>
      <c r="E55" s="2" t="s">
        <v>82</v>
      </c>
      <c r="F55" s="10">
        <f>форма!F55/1000</f>
        <v>11.53</v>
      </c>
      <c r="G55" s="10">
        <f>форма!G55/1000</f>
        <v>0</v>
      </c>
      <c r="H55" s="10">
        <f>форма!H55/1000</f>
        <v>0</v>
      </c>
      <c r="I55" s="10">
        <f>форма!I55/1000</f>
        <v>0</v>
      </c>
      <c r="J55" s="10">
        <f>форма!J55/1000</f>
        <v>0</v>
      </c>
    </row>
    <row r="56" spans="1:11" ht="49.75" x14ac:dyDescent="0.3">
      <c r="A56" s="86">
        <v>13</v>
      </c>
      <c r="B56" s="90" t="s">
        <v>212</v>
      </c>
      <c r="C56" s="20" t="s">
        <v>63</v>
      </c>
      <c r="D56" s="68" t="s">
        <v>297</v>
      </c>
      <c r="E56" s="2" t="s">
        <v>64</v>
      </c>
      <c r="F56" s="10">
        <f>форма!F56/1000</f>
        <v>424.79250000000002</v>
      </c>
      <c r="G56" s="10">
        <f>форма!G56/1000</f>
        <v>0</v>
      </c>
      <c r="H56" s="10">
        <f>форма!H56/1000</f>
        <v>0</v>
      </c>
      <c r="I56" s="10">
        <f>форма!I56/1000</f>
        <v>0</v>
      </c>
      <c r="J56" s="10">
        <f>форма!J56/1000</f>
        <v>0</v>
      </c>
    </row>
    <row r="57" spans="1:11" ht="49.75" x14ac:dyDescent="0.3">
      <c r="A57" s="86"/>
      <c r="B57" s="90"/>
      <c r="C57" s="67" t="s">
        <v>18</v>
      </c>
      <c r="D57" s="68" t="s">
        <v>299</v>
      </c>
      <c r="E57" s="2" t="s">
        <v>168</v>
      </c>
      <c r="F57" s="10">
        <f>форма!F57/1000</f>
        <v>68.81</v>
      </c>
      <c r="G57" s="10">
        <f>форма!G57/1000</f>
        <v>0</v>
      </c>
      <c r="H57" s="10">
        <f>форма!H57/1000</f>
        <v>0</v>
      </c>
      <c r="I57" s="10">
        <f>форма!I57/1000</f>
        <v>0</v>
      </c>
      <c r="J57" s="10">
        <f>форма!J57/1000</f>
        <v>0</v>
      </c>
    </row>
    <row r="58" spans="1:11" ht="49.75" x14ac:dyDescent="0.3">
      <c r="A58" s="80">
        <v>14</v>
      </c>
      <c r="B58" s="82" t="s">
        <v>213</v>
      </c>
      <c r="C58" s="68" t="s">
        <v>166</v>
      </c>
      <c r="D58" s="68" t="s">
        <v>273</v>
      </c>
      <c r="E58" s="2" t="s">
        <v>314</v>
      </c>
      <c r="F58" s="10">
        <f>форма!F58/1000</f>
        <v>0</v>
      </c>
      <c r="G58" s="10">
        <f>форма!G58/1000</f>
        <v>0</v>
      </c>
      <c r="H58" s="10">
        <f>форма!H58/1000</f>
        <v>0</v>
      </c>
      <c r="I58" s="10">
        <f>форма!I58/1000</f>
        <v>0</v>
      </c>
      <c r="J58" s="10">
        <f>форма!J58/1000</f>
        <v>0</v>
      </c>
    </row>
    <row r="59" spans="1:11" ht="49.75" x14ac:dyDescent="0.3">
      <c r="A59" s="81"/>
      <c r="B59" s="83"/>
      <c r="C59" s="67" t="s">
        <v>269</v>
      </c>
      <c r="D59" s="68" t="s">
        <v>297</v>
      </c>
      <c r="E59" s="16" t="s">
        <v>61</v>
      </c>
      <c r="F59" s="10">
        <f>форма!F59/1000</f>
        <v>224.1525</v>
      </c>
      <c r="G59" s="10">
        <f>форма!G59/1000</f>
        <v>0</v>
      </c>
      <c r="H59" s="10">
        <f>форма!H59/1000</f>
        <v>0</v>
      </c>
      <c r="I59" s="10">
        <f>форма!I59/1000</f>
        <v>0</v>
      </c>
      <c r="J59" s="10">
        <f>форма!J59/1000</f>
        <v>0</v>
      </c>
      <c r="K59" s="14"/>
    </row>
    <row r="60" spans="1:11" ht="49.75" x14ac:dyDescent="0.3">
      <c r="A60" s="86">
        <v>15</v>
      </c>
      <c r="B60" s="90" t="s">
        <v>214</v>
      </c>
      <c r="C60" s="20" t="s">
        <v>63</v>
      </c>
      <c r="D60" s="68" t="s">
        <v>297</v>
      </c>
      <c r="E60" s="2" t="s">
        <v>61</v>
      </c>
      <c r="F60" s="10">
        <f>форма!F60/1000</f>
        <v>88.007289999999998</v>
      </c>
      <c r="G60" s="10">
        <f>форма!G60/1000</f>
        <v>0</v>
      </c>
      <c r="H60" s="10">
        <f>форма!H60/1000</f>
        <v>0</v>
      </c>
      <c r="I60" s="10">
        <f>форма!I60/1000</f>
        <v>0</v>
      </c>
      <c r="J60" s="10">
        <f>форма!J60/1000</f>
        <v>0</v>
      </c>
      <c r="K60" s="14"/>
    </row>
    <row r="61" spans="1:11" ht="49.75" x14ac:dyDescent="0.3">
      <c r="A61" s="86"/>
      <c r="B61" s="90"/>
      <c r="C61" s="68" t="s">
        <v>166</v>
      </c>
      <c r="D61" s="68" t="s">
        <v>273</v>
      </c>
      <c r="E61" s="2" t="s">
        <v>314</v>
      </c>
      <c r="F61" s="10">
        <f>форма!F61/1000</f>
        <v>0</v>
      </c>
      <c r="G61" s="10">
        <f>форма!G61/1000</f>
        <v>0</v>
      </c>
      <c r="H61" s="10">
        <f>форма!H61/1000</f>
        <v>0</v>
      </c>
      <c r="I61" s="10">
        <f>форма!I61/1000</f>
        <v>0</v>
      </c>
      <c r="J61" s="10">
        <f>форма!J61/1000</f>
        <v>0</v>
      </c>
      <c r="K61" s="14"/>
    </row>
    <row r="62" spans="1:11" ht="49.75" x14ac:dyDescent="0.3">
      <c r="A62" s="86"/>
      <c r="B62" s="90"/>
      <c r="C62" s="68" t="s">
        <v>53</v>
      </c>
      <c r="D62" s="68" t="s">
        <v>298</v>
      </c>
      <c r="E62" s="2" t="s">
        <v>261</v>
      </c>
      <c r="F62" s="10">
        <f>форма!F62/1000</f>
        <v>53.683160000000001</v>
      </c>
      <c r="G62" s="10">
        <f>форма!G62/1000</f>
        <v>0</v>
      </c>
      <c r="H62" s="10">
        <f>форма!H62/1000</f>
        <v>0</v>
      </c>
      <c r="I62" s="10">
        <f>форма!I62/1000</f>
        <v>0</v>
      </c>
      <c r="J62" s="10">
        <f>форма!J62/1000</f>
        <v>0</v>
      </c>
      <c r="K62" s="14"/>
    </row>
    <row r="63" spans="1:11" ht="49.75" x14ac:dyDescent="0.3">
      <c r="A63" s="80">
        <v>16</v>
      </c>
      <c r="B63" s="82" t="s">
        <v>215</v>
      </c>
      <c r="C63" s="67" t="s">
        <v>265</v>
      </c>
      <c r="D63" s="68" t="s">
        <v>297</v>
      </c>
      <c r="E63" s="2" t="s">
        <v>64</v>
      </c>
      <c r="F63" s="10">
        <f>форма!F63/1000</f>
        <v>678.0675</v>
      </c>
      <c r="G63" s="10">
        <f>форма!G63/1000</f>
        <v>0</v>
      </c>
      <c r="H63" s="10">
        <f>форма!H63/1000</f>
        <v>0</v>
      </c>
      <c r="I63" s="10">
        <f>форма!I63/1000</f>
        <v>0</v>
      </c>
      <c r="J63" s="10">
        <f>форма!J63/1000</f>
        <v>0</v>
      </c>
    </row>
    <row r="64" spans="1:11" ht="49.75" x14ac:dyDescent="0.3">
      <c r="A64" s="84"/>
      <c r="B64" s="85"/>
      <c r="C64" s="68" t="s">
        <v>166</v>
      </c>
      <c r="D64" s="68" t="s">
        <v>273</v>
      </c>
      <c r="E64" s="2" t="s">
        <v>314</v>
      </c>
      <c r="F64" s="10">
        <f>форма!F64/1000</f>
        <v>0</v>
      </c>
      <c r="G64" s="10">
        <f>форма!G64/1000</f>
        <v>0</v>
      </c>
      <c r="H64" s="10">
        <f>форма!H64/1000</f>
        <v>0</v>
      </c>
      <c r="I64" s="10">
        <f>форма!I64/1000</f>
        <v>0</v>
      </c>
      <c r="J64" s="10">
        <f>форма!J64/1000</f>
        <v>0</v>
      </c>
    </row>
    <row r="65" spans="1:11" ht="49.75" x14ac:dyDescent="0.3">
      <c r="A65" s="81"/>
      <c r="B65" s="83"/>
      <c r="C65" s="68" t="s">
        <v>270</v>
      </c>
      <c r="D65" s="68" t="s">
        <v>303</v>
      </c>
      <c r="E65" s="16" t="s">
        <v>194</v>
      </c>
      <c r="F65" s="10">
        <f>форма!F65/1000</f>
        <v>14.997999999999999</v>
      </c>
      <c r="G65" s="10">
        <f>форма!G65/1000</f>
        <v>0</v>
      </c>
      <c r="H65" s="10">
        <f>форма!H65/1000</f>
        <v>0</v>
      </c>
      <c r="I65" s="10">
        <f>форма!I65/1000</f>
        <v>0</v>
      </c>
      <c r="J65" s="10">
        <f>форма!J65/1000</f>
        <v>0</v>
      </c>
    </row>
    <row r="66" spans="1:11" ht="49.75" x14ac:dyDescent="0.3">
      <c r="A66" s="80">
        <v>17</v>
      </c>
      <c r="B66" s="82" t="s">
        <v>216</v>
      </c>
      <c r="C66" s="68" t="s">
        <v>166</v>
      </c>
      <c r="D66" s="68" t="s">
        <v>273</v>
      </c>
      <c r="E66" s="2" t="s">
        <v>314</v>
      </c>
      <c r="F66" s="10">
        <f>форма!F66/1000</f>
        <v>0</v>
      </c>
      <c r="G66" s="10">
        <f>форма!G66/1000</f>
        <v>0</v>
      </c>
      <c r="H66" s="10">
        <f>форма!H66/1000</f>
        <v>0</v>
      </c>
      <c r="I66" s="10">
        <f>форма!I66/1000</f>
        <v>0</v>
      </c>
      <c r="J66" s="10">
        <f>форма!J66/1000</f>
        <v>0</v>
      </c>
    </row>
    <row r="67" spans="1:11" ht="49.75" x14ac:dyDescent="0.3">
      <c r="A67" s="81"/>
      <c r="B67" s="83"/>
      <c r="C67" s="67" t="s">
        <v>243</v>
      </c>
      <c r="D67" s="68" t="s">
        <v>297</v>
      </c>
      <c r="E67" s="2" t="s">
        <v>64</v>
      </c>
      <c r="F67" s="10">
        <f>форма!F67/1000</f>
        <v>449.8725</v>
      </c>
      <c r="G67" s="10">
        <f>форма!G67/1000</f>
        <v>0</v>
      </c>
      <c r="H67" s="10">
        <f>форма!H67/1000</f>
        <v>0</v>
      </c>
      <c r="I67" s="10">
        <f>форма!I67/1000</f>
        <v>0</v>
      </c>
      <c r="J67" s="10">
        <f>форма!J67/1000</f>
        <v>0</v>
      </c>
    </row>
    <row r="68" spans="1:11" ht="49.75" x14ac:dyDescent="0.3">
      <c r="A68" s="86">
        <v>18</v>
      </c>
      <c r="B68" s="90" t="s">
        <v>217</v>
      </c>
      <c r="C68" s="20" t="s">
        <v>63</v>
      </c>
      <c r="D68" s="68" t="s">
        <v>297</v>
      </c>
      <c r="E68" s="2" t="s">
        <v>64</v>
      </c>
      <c r="F68" s="10">
        <f>форма!F68/1000</f>
        <v>520.41</v>
      </c>
      <c r="G68" s="10">
        <f>форма!G68/1000</f>
        <v>0</v>
      </c>
      <c r="H68" s="10">
        <f>форма!H68/1000</f>
        <v>0</v>
      </c>
      <c r="I68" s="10">
        <f>форма!I68/1000</f>
        <v>0</v>
      </c>
      <c r="J68" s="10">
        <f>форма!J68/1000</f>
        <v>0</v>
      </c>
    </row>
    <row r="69" spans="1:11" ht="49.75" x14ac:dyDescent="0.3">
      <c r="A69" s="86"/>
      <c r="B69" s="90"/>
      <c r="C69" s="68" t="s">
        <v>166</v>
      </c>
      <c r="D69" s="68" t="s">
        <v>273</v>
      </c>
      <c r="E69" s="2" t="s">
        <v>314</v>
      </c>
      <c r="F69" s="10">
        <f>форма!F69/1000</f>
        <v>0</v>
      </c>
      <c r="G69" s="10">
        <f>форма!G69/1000</f>
        <v>0</v>
      </c>
      <c r="H69" s="10">
        <f>форма!H69/1000</f>
        <v>0</v>
      </c>
      <c r="I69" s="10">
        <f>форма!I69/1000</f>
        <v>0</v>
      </c>
      <c r="J69" s="10">
        <f>форма!J69/1000</f>
        <v>0</v>
      </c>
    </row>
    <row r="70" spans="1:11" ht="49.75" x14ac:dyDescent="0.3">
      <c r="A70" s="86"/>
      <c r="B70" s="90"/>
      <c r="C70" s="68" t="s">
        <v>53</v>
      </c>
      <c r="D70" s="68" t="s">
        <v>298</v>
      </c>
      <c r="E70" s="2" t="s">
        <v>168</v>
      </c>
      <c r="F70" s="10">
        <f>форма!F70/1000</f>
        <v>739.38995999999997</v>
      </c>
      <c r="G70" s="10">
        <f>форма!G70/1000</f>
        <v>0</v>
      </c>
      <c r="H70" s="10">
        <f>форма!H70/1000</f>
        <v>0</v>
      </c>
      <c r="I70" s="10">
        <f>форма!I70/1000</f>
        <v>0</v>
      </c>
      <c r="J70" s="10">
        <f>форма!J70/1000</f>
        <v>0</v>
      </c>
    </row>
    <row r="71" spans="1:11" ht="49.75" x14ac:dyDescent="0.3">
      <c r="A71" s="86">
        <v>19</v>
      </c>
      <c r="B71" s="90" t="s">
        <v>218</v>
      </c>
      <c r="C71" s="20" t="s">
        <v>63</v>
      </c>
      <c r="D71" s="68" t="s">
        <v>297</v>
      </c>
      <c r="E71" s="2" t="s">
        <v>64</v>
      </c>
      <c r="F71" s="10">
        <f>форма!F71/1000</f>
        <v>442.03500000000003</v>
      </c>
      <c r="G71" s="10">
        <f>форма!G71/1000</f>
        <v>0</v>
      </c>
      <c r="H71" s="10">
        <f>форма!H71/1000</f>
        <v>0</v>
      </c>
      <c r="I71" s="10">
        <f>форма!I71/1000</f>
        <v>0</v>
      </c>
      <c r="J71" s="10">
        <f>форма!J71/1000</f>
        <v>0</v>
      </c>
    </row>
    <row r="72" spans="1:11" ht="49.75" x14ac:dyDescent="0.3">
      <c r="A72" s="86"/>
      <c r="B72" s="90"/>
      <c r="C72" s="21" t="s">
        <v>53</v>
      </c>
      <c r="D72" s="68" t="s">
        <v>298</v>
      </c>
      <c r="E72" s="2" t="s">
        <v>168</v>
      </c>
      <c r="F72" s="10">
        <f>форма!F72/1000</f>
        <v>347</v>
      </c>
      <c r="G72" s="10">
        <f>форма!G72/1000</f>
        <v>0</v>
      </c>
      <c r="H72" s="10">
        <f>форма!H72/1000</f>
        <v>0</v>
      </c>
      <c r="I72" s="10">
        <f>форма!I72/1000</f>
        <v>0</v>
      </c>
      <c r="J72" s="10">
        <f>форма!J72/1000</f>
        <v>0</v>
      </c>
    </row>
    <row r="73" spans="1:11" ht="49.75" x14ac:dyDescent="0.3">
      <c r="A73" s="86"/>
      <c r="B73" s="90"/>
      <c r="C73" s="67" t="s">
        <v>18</v>
      </c>
      <c r="D73" s="68" t="s">
        <v>299</v>
      </c>
      <c r="E73" s="2" t="s">
        <v>168</v>
      </c>
      <c r="F73" s="10">
        <f>форма!F73/1000</f>
        <v>1506.64328</v>
      </c>
      <c r="G73" s="10">
        <f>форма!G73/1000</f>
        <v>0</v>
      </c>
      <c r="H73" s="10">
        <f>форма!H73/1000</f>
        <v>0</v>
      </c>
      <c r="I73" s="10">
        <f>форма!I73/1000</f>
        <v>0</v>
      </c>
      <c r="J73" s="10">
        <f>форма!J73/1000</f>
        <v>0</v>
      </c>
    </row>
    <row r="74" spans="1:11" ht="49.75" x14ac:dyDescent="0.3">
      <c r="A74" s="87">
        <v>20</v>
      </c>
      <c r="B74" s="90" t="s">
        <v>219</v>
      </c>
      <c r="C74" s="68" t="s">
        <v>66</v>
      </c>
      <c r="D74" s="68" t="s">
        <v>302</v>
      </c>
      <c r="E74" s="9" t="s">
        <v>67</v>
      </c>
      <c r="F74" s="10">
        <f>форма!F74/1000</f>
        <v>0</v>
      </c>
      <c r="G74" s="10">
        <f>форма!G74/1000</f>
        <v>2810.0160000000001</v>
      </c>
      <c r="H74" s="10">
        <f>форма!H74/1000</f>
        <v>0</v>
      </c>
      <c r="I74" s="10">
        <f>форма!I74/1000</f>
        <v>0</v>
      </c>
      <c r="J74" s="10">
        <f>форма!J74/1000</f>
        <v>0</v>
      </c>
    </row>
    <row r="75" spans="1:11" ht="49.75" x14ac:dyDescent="0.3">
      <c r="A75" s="87"/>
      <c r="B75" s="90"/>
      <c r="C75" s="68" t="s">
        <v>60</v>
      </c>
      <c r="D75" s="68" t="s">
        <v>297</v>
      </c>
      <c r="E75" s="9" t="s">
        <v>61</v>
      </c>
      <c r="F75" s="10">
        <f>форма!F75/1000</f>
        <v>403.68973</v>
      </c>
      <c r="G75" s="10">
        <f>форма!G75/1000</f>
        <v>0</v>
      </c>
      <c r="H75" s="10">
        <f>форма!H75/1000</f>
        <v>0</v>
      </c>
      <c r="I75" s="10">
        <f>форма!I75/1000</f>
        <v>0</v>
      </c>
      <c r="J75" s="10">
        <f>форма!J75/1000</f>
        <v>0</v>
      </c>
      <c r="K75" s="14"/>
    </row>
    <row r="76" spans="1:11" ht="49.75" x14ac:dyDescent="0.3">
      <c r="A76" s="87"/>
      <c r="B76" s="90"/>
      <c r="C76" s="68" t="s">
        <v>166</v>
      </c>
      <c r="D76" s="68" t="s">
        <v>273</v>
      </c>
      <c r="E76" s="2" t="s">
        <v>314</v>
      </c>
      <c r="F76" s="10">
        <f>форма!F76/1000</f>
        <v>0</v>
      </c>
      <c r="G76" s="10">
        <f>форма!G76/1000</f>
        <v>0</v>
      </c>
      <c r="H76" s="10">
        <f>форма!H76/1000</f>
        <v>0</v>
      </c>
      <c r="I76" s="10">
        <f>форма!I76/1000</f>
        <v>0</v>
      </c>
      <c r="J76" s="10">
        <f>форма!J76/1000</f>
        <v>0</v>
      </c>
      <c r="K76" s="14"/>
    </row>
    <row r="77" spans="1:11" ht="49.75" x14ac:dyDescent="0.3">
      <c r="A77" s="87"/>
      <c r="B77" s="90"/>
      <c r="C77" s="68" t="s">
        <v>53</v>
      </c>
      <c r="D77" s="68" t="s">
        <v>298</v>
      </c>
      <c r="E77" s="9" t="s">
        <v>261</v>
      </c>
      <c r="F77" s="10">
        <f>форма!F77/1000</f>
        <v>2466.9096199999999</v>
      </c>
      <c r="G77" s="10">
        <f>форма!G77/1000</f>
        <v>0</v>
      </c>
      <c r="H77" s="10">
        <f>форма!H77/1000</f>
        <v>0</v>
      </c>
      <c r="I77" s="10">
        <f>форма!I77/1000</f>
        <v>0</v>
      </c>
      <c r="J77" s="10">
        <f>форма!J77/1000</f>
        <v>0</v>
      </c>
      <c r="K77" s="14"/>
    </row>
    <row r="78" spans="1:11" ht="49.75" x14ac:dyDescent="0.3">
      <c r="A78" s="87"/>
      <c r="B78" s="90"/>
      <c r="C78" s="68" t="s">
        <v>68</v>
      </c>
      <c r="D78" s="68" t="s">
        <v>303</v>
      </c>
      <c r="E78" s="9" t="s">
        <v>69</v>
      </c>
      <c r="F78" s="10">
        <f>форма!F78/1000</f>
        <v>15</v>
      </c>
      <c r="G78" s="10">
        <f>форма!G78/1000</f>
        <v>0</v>
      </c>
      <c r="H78" s="10">
        <f>форма!H78/1000</f>
        <v>0</v>
      </c>
      <c r="I78" s="10">
        <f>форма!I78/1000</f>
        <v>0</v>
      </c>
      <c r="J78" s="10">
        <f>форма!J78/1000</f>
        <v>0</v>
      </c>
    </row>
    <row r="79" spans="1:11" ht="49.75" x14ac:dyDescent="0.3">
      <c r="A79" s="86">
        <v>21</v>
      </c>
      <c r="B79" s="90" t="s">
        <v>220</v>
      </c>
      <c r="C79" s="20" t="s">
        <v>63</v>
      </c>
      <c r="D79" s="68" t="s">
        <v>297</v>
      </c>
      <c r="E79" s="2" t="s">
        <v>64</v>
      </c>
      <c r="F79" s="10">
        <f>форма!F79/1000</f>
        <v>268.04250000000002</v>
      </c>
      <c r="G79" s="10">
        <f>форма!G79/1000</f>
        <v>0</v>
      </c>
      <c r="H79" s="10">
        <f>форма!H79/1000</f>
        <v>0</v>
      </c>
      <c r="I79" s="10">
        <f>форма!I79/1000</f>
        <v>0</v>
      </c>
      <c r="J79" s="10">
        <f>форма!J79/1000</f>
        <v>0</v>
      </c>
    </row>
    <row r="80" spans="1:11" ht="49.75" x14ac:dyDescent="0.3">
      <c r="A80" s="86"/>
      <c r="B80" s="90"/>
      <c r="C80" s="21" t="s">
        <v>53</v>
      </c>
      <c r="D80" s="68" t="s">
        <v>298</v>
      </c>
      <c r="E80" s="2" t="s">
        <v>168</v>
      </c>
      <c r="F80" s="10">
        <f>форма!F80/1000</f>
        <v>127.777</v>
      </c>
      <c r="G80" s="10">
        <f>форма!G80/1000</f>
        <v>0</v>
      </c>
      <c r="H80" s="10">
        <f>форма!H80/1000</f>
        <v>0</v>
      </c>
      <c r="I80" s="10">
        <f>форма!I80/1000</f>
        <v>0</v>
      </c>
      <c r="J80" s="10">
        <f>форма!J80/1000</f>
        <v>0</v>
      </c>
    </row>
    <row r="81" spans="1:10" ht="49.75" x14ac:dyDescent="0.3">
      <c r="A81" s="86"/>
      <c r="B81" s="90"/>
      <c r="C81" s="68" t="s">
        <v>166</v>
      </c>
      <c r="D81" s="68" t="s">
        <v>273</v>
      </c>
      <c r="E81" s="2" t="s">
        <v>314</v>
      </c>
      <c r="F81" s="10">
        <f>форма!F81/1000</f>
        <v>0</v>
      </c>
      <c r="G81" s="10">
        <f>форма!G81/1000</f>
        <v>0</v>
      </c>
      <c r="H81" s="10">
        <f>форма!H81/1000</f>
        <v>0</v>
      </c>
      <c r="I81" s="10">
        <f>форма!I81/1000</f>
        <v>0</v>
      </c>
      <c r="J81" s="10">
        <f>форма!J81/1000</f>
        <v>0</v>
      </c>
    </row>
    <row r="82" spans="1:10" ht="49.75" x14ac:dyDescent="0.3">
      <c r="A82" s="86"/>
      <c r="B82" s="90"/>
      <c r="C82" s="68" t="s">
        <v>113</v>
      </c>
      <c r="D82" s="68" t="s">
        <v>300</v>
      </c>
      <c r="E82" s="2" t="s">
        <v>264</v>
      </c>
      <c r="F82" s="10">
        <f>форма!F82/1000</f>
        <v>150</v>
      </c>
      <c r="G82" s="10">
        <f>форма!G82/1000</f>
        <v>0</v>
      </c>
      <c r="H82" s="10">
        <f>форма!H82/1000</f>
        <v>0</v>
      </c>
      <c r="I82" s="10">
        <f>форма!I82/1000</f>
        <v>0</v>
      </c>
      <c r="J82" s="10">
        <f>форма!J82/1000</f>
        <v>0</v>
      </c>
    </row>
    <row r="83" spans="1:10" ht="49.75" x14ac:dyDescent="0.3">
      <c r="A83" s="86"/>
      <c r="B83" s="90"/>
      <c r="C83" s="68" t="s">
        <v>112</v>
      </c>
      <c r="D83" s="68" t="s">
        <v>303</v>
      </c>
      <c r="E83" s="2" t="s">
        <v>194</v>
      </c>
      <c r="F83" s="10">
        <f>форма!F83/1000</f>
        <v>14.993</v>
      </c>
      <c r="G83" s="10">
        <f>форма!G83/1000</f>
        <v>0</v>
      </c>
      <c r="H83" s="10">
        <f>форма!H83/1000</f>
        <v>0</v>
      </c>
      <c r="I83" s="10">
        <f>форма!I83/1000</f>
        <v>0</v>
      </c>
      <c r="J83" s="10">
        <f>форма!J83/1000</f>
        <v>0</v>
      </c>
    </row>
    <row r="84" spans="1:10" ht="49.75" x14ac:dyDescent="0.3">
      <c r="A84" s="87">
        <v>22</v>
      </c>
      <c r="B84" s="90" t="s">
        <v>221</v>
      </c>
      <c r="C84" s="68" t="s">
        <v>60</v>
      </c>
      <c r="D84" s="68" t="s">
        <v>297</v>
      </c>
      <c r="E84" s="2" t="s">
        <v>64</v>
      </c>
      <c r="F84" s="10">
        <f>форма!F84/1000</f>
        <v>408.94450000000001</v>
      </c>
      <c r="G84" s="10">
        <f>форма!G84/1000</f>
        <v>0</v>
      </c>
      <c r="H84" s="10">
        <f>форма!H84/1000</f>
        <v>0</v>
      </c>
      <c r="I84" s="10">
        <f>форма!I84/1000</f>
        <v>0</v>
      </c>
      <c r="J84" s="10">
        <f>форма!J84/1000</f>
        <v>0</v>
      </c>
    </row>
    <row r="85" spans="1:10" ht="49.75" x14ac:dyDescent="0.3">
      <c r="A85" s="87"/>
      <c r="B85" s="90"/>
      <c r="C85" s="68" t="s">
        <v>166</v>
      </c>
      <c r="D85" s="68" t="s">
        <v>273</v>
      </c>
      <c r="E85" s="2" t="s">
        <v>314</v>
      </c>
      <c r="F85" s="10">
        <f>форма!F85/1000</f>
        <v>0</v>
      </c>
      <c r="G85" s="10">
        <f>форма!G85/1000</f>
        <v>0</v>
      </c>
      <c r="H85" s="10">
        <f>форма!H85/1000</f>
        <v>0</v>
      </c>
      <c r="I85" s="10">
        <f>форма!I85/1000</f>
        <v>0</v>
      </c>
      <c r="J85" s="10">
        <f>форма!J85/1000</f>
        <v>0</v>
      </c>
    </row>
    <row r="86" spans="1:10" ht="49.75" x14ac:dyDescent="0.3">
      <c r="A86" s="87"/>
      <c r="B86" s="90"/>
      <c r="C86" s="68" t="s">
        <v>53</v>
      </c>
      <c r="D86" s="68" t="s">
        <v>298</v>
      </c>
      <c r="E86" s="2" t="s">
        <v>168</v>
      </c>
      <c r="F86" s="10">
        <f>форма!F86/1000</f>
        <v>229</v>
      </c>
      <c r="G86" s="10">
        <f>форма!G86/1000</f>
        <v>0</v>
      </c>
      <c r="H86" s="10">
        <f>форма!H86/1000</f>
        <v>0</v>
      </c>
      <c r="I86" s="10">
        <f>форма!I86/1000</f>
        <v>0</v>
      </c>
      <c r="J86" s="10">
        <f>форма!J86/1000</f>
        <v>0</v>
      </c>
    </row>
    <row r="87" spans="1:10" ht="49.75" x14ac:dyDescent="0.3">
      <c r="A87" s="86">
        <v>23</v>
      </c>
      <c r="B87" s="90" t="s">
        <v>222</v>
      </c>
      <c r="C87" s="68" t="s">
        <v>243</v>
      </c>
      <c r="D87" s="68" t="s">
        <v>297</v>
      </c>
      <c r="E87" s="2" t="s">
        <v>64</v>
      </c>
      <c r="F87" s="10">
        <f>форма!F87/1000</f>
        <v>518.84249999999997</v>
      </c>
      <c r="G87" s="10">
        <f>форма!G87/1000</f>
        <v>0</v>
      </c>
      <c r="H87" s="10">
        <f>форма!H87/1000</f>
        <v>0</v>
      </c>
      <c r="I87" s="10">
        <f>форма!I87/1000</f>
        <v>0</v>
      </c>
      <c r="J87" s="10">
        <f>форма!J87/1000</f>
        <v>0</v>
      </c>
    </row>
    <row r="88" spans="1:10" ht="49.75" x14ac:dyDescent="0.3">
      <c r="A88" s="86"/>
      <c r="B88" s="90"/>
      <c r="C88" s="68" t="s">
        <v>166</v>
      </c>
      <c r="D88" s="68" t="s">
        <v>273</v>
      </c>
      <c r="E88" s="2" t="s">
        <v>314</v>
      </c>
      <c r="F88" s="10">
        <f>форма!F88/1000</f>
        <v>0</v>
      </c>
      <c r="G88" s="10">
        <f>форма!G88/1000</f>
        <v>0</v>
      </c>
      <c r="H88" s="10">
        <f>форма!H88/1000</f>
        <v>0</v>
      </c>
      <c r="I88" s="10">
        <f>форма!I88/1000</f>
        <v>0</v>
      </c>
      <c r="J88" s="10">
        <f>форма!J88/1000</f>
        <v>0</v>
      </c>
    </row>
    <row r="89" spans="1:10" ht="49.75" x14ac:dyDescent="0.3">
      <c r="A89" s="86"/>
      <c r="B89" s="90"/>
      <c r="C89" s="68" t="s">
        <v>244</v>
      </c>
      <c r="D89" s="68" t="s">
        <v>298</v>
      </c>
      <c r="E89" s="2" t="s">
        <v>168</v>
      </c>
      <c r="F89" s="10">
        <f>форма!F89/1000</f>
        <v>296.49493999999999</v>
      </c>
      <c r="G89" s="10">
        <f>форма!G89/1000</f>
        <v>0</v>
      </c>
      <c r="H89" s="10">
        <f>форма!H89/1000</f>
        <v>0</v>
      </c>
      <c r="I89" s="10">
        <f>форма!I89/1000</f>
        <v>0</v>
      </c>
      <c r="J89" s="10">
        <f>форма!J89/1000</f>
        <v>0</v>
      </c>
    </row>
    <row r="90" spans="1:10" ht="49.75" x14ac:dyDescent="0.3">
      <c r="A90" s="87">
        <v>24</v>
      </c>
      <c r="B90" s="90" t="s">
        <v>223</v>
      </c>
      <c r="C90" s="67" t="s">
        <v>60</v>
      </c>
      <c r="D90" s="68" t="s">
        <v>297</v>
      </c>
      <c r="E90" s="2" t="s">
        <v>64</v>
      </c>
      <c r="F90" s="10">
        <f>форма!F90/1000</f>
        <v>521.97749999999996</v>
      </c>
      <c r="G90" s="10">
        <f>форма!G90/1000</f>
        <v>0</v>
      </c>
      <c r="H90" s="10">
        <f>форма!H90/1000</f>
        <v>0</v>
      </c>
      <c r="I90" s="10">
        <f>форма!I90/1000</f>
        <v>0</v>
      </c>
      <c r="J90" s="10">
        <f>форма!J90/1000</f>
        <v>0</v>
      </c>
    </row>
    <row r="91" spans="1:10" ht="49.75" x14ac:dyDescent="0.3">
      <c r="A91" s="87"/>
      <c r="B91" s="90"/>
      <c r="C91" s="68" t="s">
        <v>166</v>
      </c>
      <c r="D91" s="68" t="s">
        <v>273</v>
      </c>
      <c r="E91" s="2" t="s">
        <v>314</v>
      </c>
      <c r="F91" s="10">
        <f>форма!F91/1000</f>
        <v>0</v>
      </c>
      <c r="G91" s="10">
        <f>форма!G91/1000</f>
        <v>0</v>
      </c>
      <c r="H91" s="10">
        <f>форма!H91/1000</f>
        <v>0</v>
      </c>
      <c r="I91" s="10">
        <f>форма!I91/1000</f>
        <v>0</v>
      </c>
      <c r="J91" s="10">
        <f>форма!J91/1000</f>
        <v>0</v>
      </c>
    </row>
    <row r="92" spans="1:10" ht="49.75" x14ac:dyDescent="0.3">
      <c r="A92" s="87"/>
      <c r="B92" s="90"/>
      <c r="C92" s="68" t="s">
        <v>53</v>
      </c>
      <c r="D92" s="68" t="s">
        <v>298</v>
      </c>
      <c r="E92" s="2" t="s">
        <v>168</v>
      </c>
      <c r="F92" s="10">
        <f>форма!F92/1000</f>
        <v>321.73344000000003</v>
      </c>
      <c r="G92" s="10">
        <f>форма!G92/1000</f>
        <v>0</v>
      </c>
      <c r="H92" s="10">
        <f>форма!H92/1000</f>
        <v>0</v>
      </c>
      <c r="I92" s="10">
        <f>форма!I92/1000</f>
        <v>0</v>
      </c>
      <c r="J92" s="10">
        <f>форма!J92/1000</f>
        <v>0</v>
      </c>
    </row>
    <row r="93" spans="1:10" ht="49.75" x14ac:dyDescent="0.3">
      <c r="A93" s="86">
        <v>25</v>
      </c>
      <c r="B93" s="90" t="s">
        <v>224</v>
      </c>
      <c r="C93" s="67" t="s">
        <v>265</v>
      </c>
      <c r="D93" s="68" t="s">
        <v>297</v>
      </c>
      <c r="E93" s="2" t="s">
        <v>64</v>
      </c>
      <c r="F93" s="10">
        <f>форма!F93/1000</f>
        <v>525.11249999999995</v>
      </c>
      <c r="G93" s="10">
        <f>форма!G93/1000</f>
        <v>0</v>
      </c>
      <c r="H93" s="10">
        <f>форма!H93/1000</f>
        <v>0</v>
      </c>
      <c r="I93" s="10">
        <f>форма!I93/1000</f>
        <v>0</v>
      </c>
      <c r="J93" s="10">
        <f>форма!J93/1000</f>
        <v>0</v>
      </c>
    </row>
    <row r="94" spans="1:10" ht="49.75" x14ac:dyDescent="0.3">
      <c r="A94" s="86"/>
      <c r="B94" s="90"/>
      <c r="C94" s="68" t="s">
        <v>166</v>
      </c>
      <c r="D94" s="68" t="s">
        <v>273</v>
      </c>
      <c r="E94" s="2" t="s">
        <v>314</v>
      </c>
      <c r="F94" s="10">
        <f>форма!F94/1000</f>
        <v>0</v>
      </c>
      <c r="G94" s="10">
        <f>форма!G94/1000</f>
        <v>0</v>
      </c>
      <c r="H94" s="10">
        <f>форма!H94/1000</f>
        <v>0</v>
      </c>
      <c r="I94" s="10">
        <f>форма!I94/1000</f>
        <v>0</v>
      </c>
      <c r="J94" s="10">
        <f>форма!J94/1000</f>
        <v>0</v>
      </c>
    </row>
    <row r="95" spans="1:10" ht="49.75" x14ac:dyDescent="0.3">
      <c r="A95" s="86"/>
      <c r="B95" s="90"/>
      <c r="C95" s="68" t="s">
        <v>271</v>
      </c>
      <c r="D95" s="68" t="s">
        <v>298</v>
      </c>
      <c r="E95" s="2" t="s">
        <v>168</v>
      </c>
      <c r="F95" s="10">
        <f>форма!F95/1000</f>
        <v>79.61</v>
      </c>
      <c r="G95" s="10">
        <f>форма!G95/1000</f>
        <v>0</v>
      </c>
      <c r="H95" s="10">
        <f>форма!H95/1000</f>
        <v>0</v>
      </c>
      <c r="I95" s="10">
        <f>форма!I95/1000</f>
        <v>0</v>
      </c>
      <c r="J95" s="10">
        <f>форма!J95/1000</f>
        <v>0</v>
      </c>
    </row>
    <row r="96" spans="1:10" s="59" customFormat="1" ht="11.8" x14ac:dyDescent="0.3">
      <c r="A96" s="95"/>
      <c r="B96" s="6" t="s">
        <v>1</v>
      </c>
      <c r="C96" s="58" t="s">
        <v>0</v>
      </c>
      <c r="D96" s="58" t="s">
        <v>0</v>
      </c>
      <c r="E96" s="58" t="s">
        <v>0</v>
      </c>
      <c r="F96" s="28">
        <f>F97+F98</f>
        <v>21719.854860000003</v>
      </c>
      <c r="G96" s="28">
        <f>G97+G98</f>
        <v>44252.816000000006</v>
      </c>
      <c r="H96" s="28">
        <f t="shared" ref="H96:J96" si="0">H97+H98</f>
        <v>0</v>
      </c>
      <c r="I96" s="28">
        <f t="shared" si="0"/>
        <v>0</v>
      </c>
      <c r="J96" s="28">
        <f t="shared" si="0"/>
        <v>0</v>
      </c>
    </row>
    <row r="97" spans="1:10" s="59" customFormat="1" ht="11.8" x14ac:dyDescent="0.3">
      <c r="A97" s="95"/>
      <c r="B97" s="7">
        <v>612</v>
      </c>
      <c r="C97" s="58" t="s">
        <v>0</v>
      </c>
      <c r="D97" s="58" t="s">
        <v>0</v>
      </c>
      <c r="E97" s="58" t="s">
        <v>0</v>
      </c>
      <c r="F97" s="28">
        <f>F15+F16+F17+F29+F30+F31+F32+F43+F44+F45+F49+F50+F51+F58+F59+F60+F61+F62+F74+F75+F76+F77+F78</f>
        <v>6851.4314699999995</v>
      </c>
      <c r="G97" s="28">
        <f t="shared" ref="G97:J97" si="1">G15+G16+G17+G29+G30+G31+G32+G43+G44+G45+G49+G50+G51+G58+G59+G60+G61+G62+G74+G75+G76+G77+G78</f>
        <v>39410.647000000004</v>
      </c>
      <c r="H97" s="28">
        <f t="shared" si="1"/>
        <v>0</v>
      </c>
      <c r="I97" s="28">
        <f t="shared" si="1"/>
        <v>0</v>
      </c>
      <c r="J97" s="28">
        <f t="shared" si="1"/>
        <v>0</v>
      </c>
    </row>
    <row r="98" spans="1:10" s="59" customFormat="1" ht="11.8" x14ac:dyDescent="0.3">
      <c r="A98" s="95"/>
      <c r="B98" s="7">
        <v>622</v>
      </c>
      <c r="C98" s="58" t="s">
        <v>0</v>
      </c>
      <c r="D98" s="58" t="s">
        <v>0</v>
      </c>
      <c r="E98" s="58" t="s">
        <v>0</v>
      </c>
      <c r="F98" s="28">
        <f>F18+F19+F20+F21+F22+F23+F24+F25+F26+F27+F28+F33+F34+F35+F36+F37+F38+F39+F40+F41+F42+F46+F47+F48+F52+F53+F54+F55+F56+F57+F63+F64+F65+F66+F67+F68+F69+F70+F71+F72+F73+F79+F80+F81+F82+F83+F84+F85+F86+F87+F88+F89+F90+F91+F92+F93+F94+F95</f>
        <v>14868.423390000004</v>
      </c>
      <c r="G98" s="28">
        <f t="shared" ref="G98:J98" si="2">G18+G19+G20+G21+G22+G23+G24+G25+G26+G27+G28+G33+G34+G35+G36+G37+G38+G39+G40+G41+G42+G46+G47+G48+G52+G53+G54+G55+G56+G57+G63+G64+G65+G66+G67+G68+G69+G70+G71+G72+G73+G79+G80+G81+G82+G83+G84+G85+G86+G87+G88+G89+G90+G91+G92+G93+G94+G95</f>
        <v>4842.1689999999999</v>
      </c>
      <c r="H98" s="28">
        <f t="shared" si="2"/>
        <v>0</v>
      </c>
      <c r="I98" s="28">
        <f t="shared" si="2"/>
        <v>0</v>
      </c>
      <c r="J98" s="28">
        <f t="shared" si="2"/>
        <v>0</v>
      </c>
    </row>
    <row r="99" spans="1:10" ht="37.35" x14ac:dyDescent="0.3">
      <c r="A99" s="71"/>
      <c r="B99" s="93" t="s">
        <v>225</v>
      </c>
      <c r="C99" s="68" t="s">
        <v>21</v>
      </c>
      <c r="D99" s="68" t="s">
        <v>306</v>
      </c>
      <c r="E99" s="2" t="s">
        <v>23</v>
      </c>
      <c r="F99" s="10">
        <f>форма!F99/1000</f>
        <v>0</v>
      </c>
      <c r="G99" s="10">
        <f>форма!G99/1000</f>
        <v>1381.5851</v>
      </c>
      <c r="H99" s="10">
        <f>форма!H99/1000</f>
        <v>0</v>
      </c>
      <c r="I99" s="10">
        <f>форма!I99/1000</f>
        <v>0</v>
      </c>
      <c r="J99" s="10">
        <f>форма!J99/1000</f>
        <v>0</v>
      </c>
    </row>
    <row r="100" spans="1:10" ht="62.2" x14ac:dyDescent="0.3">
      <c r="A100" s="71"/>
      <c r="B100" s="93"/>
      <c r="C100" s="68" t="s">
        <v>70</v>
      </c>
      <c r="D100" s="68" t="s">
        <v>307</v>
      </c>
      <c r="E100" s="2" t="s">
        <v>25</v>
      </c>
      <c r="F100" s="10">
        <f>форма!F100/1000</f>
        <v>0</v>
      </c>
      <c r="G100" s="10">
        <f>форма!G100/1000</f>
        <v>995.88800000000003</v>
      </c>
      <c r="H100" s="10">
        <f>форма!H100/1000</f>
        <v>0</v>
      </c>
      <c r="I100" s="10">
        <f>форма!I100/1000</f>
        <v>0</v>
      </c>
      <c r="J100" s="10">
        <f>форма!J100/1000</f>
        <v>0</v>
      </c>
    </row>
    <row r="101" spans="1:10" ht="49.75" x14ac:dyDescent="0.3">
      <c r="A101" s="71"/>
      <c r="B101" s="93"/>
      <c r="C101" s="68" t="s">
        <v>38</v>
      </c>
      <c r="D101" s="68" t="s">
        <v>309</v>
      </c>
      <c r="E101" s="2" t="s">
        <v>102</v>
      </c>
      <c r="F101" s="10">
        <f>форма!F101/1000</f>
        <v>0</v>
      </c>
      <c r="G101" s="10">
        <f>форма!G101/1000</f>
        <v>592</v>
      </c>
      <c r="H101" s="10">
        <f>форма!H101/1000</f>
        <v>0</v>
      </c>
      <c r="I101" s="10">
        <f>форма!I101/1000</f>
        <v>0</v>
      </c>
      <c r="J101" s="10">
        <f>форма!J101/1000</f>
        <v>0</v>
      </c>
    </row>
    <row r="102" spans="1:10" x14ac:dyDescent="0.3">
      <c r="A102" s="71"/>
      <c r="B102" s="93"/>
      <c r="C102" s="68" t="s">
        <v>71</v>
      </c>
      <c r="D102" s="68"/>
      <c r="E102" s="2" t="s">
        <v>72</v>
      </c>
      <c r="F102" s="10">
        <f>форма!F102/1000</f>
        <v>0</v>
      </c>
      <c r="G102" s="10">
        <f>форма!G102/1000</f>
        <v>45124</v>
      </c>
      <c r="H102" s="10">
        <f>форма!H102/1000</f>
        <v>0</v>
      </c>
      <c r="I102" s="10">
        <f>форма!I102/1000</f>
        <v>0</v>
      </c>
      <c r="J102" s="10">
        <f>форма!J102/1000</f>
        <v>0</v>
      </c>
    </row>
    <row r="103" spans="1:10" ht="24.9" x14ac:dyDescent="0.3">
      <c r="A103" s="71"/>
      <c r="B103" s="93"/>
      <c r="C103" s="68" t="s">
        <v>52</v>
      </c>
      <c r="D103" s="68"/>
      <c r="E103" s="2" t="s">
        <v>27</v>
      </c>
      <c r="F103" s="10">
        <f>форма!F103/1000</f>
        <v>0</v>
      </c>
      <c r="G103" s="10">
        <f>форма!G103/1000</f>
        <v>1419.06</v>
      </c>
      <c r="H103" s="10">
        <f>форма!H103/1000</f>
        <v>0</v>
      </c>
      <c r="I103" s="10">
        <f>форма!I103/1000</f>
        <v>0</v>
      </c>
      <c r="J103" s="10">
        <f>форма!J103/1000</f>
        <v>0</v>
      </c>
    </row>
    <row r="104" spans="1:10" ht="74.650000000000006" x14ac:dyDescent="0.3">
      <c r="A104" s="71"/>
      <c r="B104" s="93"/>
      <c r="C104" s="68" t="s">
        <v>73</v>
      </c>
      <c r="D104" s="68" t="s">
        <v>308</v>
      </c>
      <c r="E104" s="2" t="s">
        <v>74</v>
      </c>
      <c r="F104" s="10">
        <f>форма!F104/1000</f>
        <v>0</v>
      </c>
      <c r="G104" s="10">
        <f>форма!G104/1000</f>
        <v>729.12</v>
      </c>
      <c r="H104" s="10">
        <f>форма!H104/1000</f>
        <v>0</v>
      </c>
      <c r="I104" s="10">
        <f>форма!I104/1000</f>
        <v>0</v>
      </c>
      <c r="J104" s="10">
        <f>форма!J104/1000</f>
        <v>0</v>
      </c>
    </row>
    <row r="105" spans="1:10" ht="37.35" x14ac:dyDescent="0.3">
      <c r="A105" s="71"/>
      <c r="B105" s="93"/>
      <c r="C105" s="68" t="s">
        <v>53</v>
      </c>
      <c r="D105" s="68" t="s">
        <v>274</v>
      </c>
      <c r="E105" s="66" t="s">
        <v>54</v>
      </c>
      <c r="F105" s="10">
        <f>форма!F105/1000</f>
        <v>0</v>
      </c>
      <c r="G105" s="10">
        <f>форма!G105/1000</f>
        <v>0</v>
      </c>
      <c r="H105" s="10">
        <f>форма!H105/1000</f>
        <v>0</v>
      </c>
      <c r="I105" s="10">
        <f>форма!I105/1000</f>
        <v>0</v>
      </c>
      <c r="J105" s="10">
        <f>форма!J105/1000</f>
        <v>0</v>
      </c>
    </row>
    <row r="106" spans="1:10" ht="24.9" x14ac:dyDescent="0.3">
      <c r="A106" s="71"/>
      <c r="B106" s="93"/>
      <c r="C106" s="68" t="s">
        <v>75</v>
      </c>
      <c r="D106" s="68"/>
      <c r="E106" s="2" t="s">
        <v>15</v>
      </c>
      <c r="F106" s="10">
        <f>форма!F106/1000</f>
        <v>408.30387999999999</v>
      </c>
      <c r="G106" s="10">
        <f>форма!G106/1000</f>
        <v>0</v>
      </c>
      <c r="H106" s="10">
        <f>форма!H106/1000</f>
        <v>0</v>
      </c>
      <c r="I106" s="10">
        <f>форма!I106/1000</f>
        <v>0</v>
      </c>
      <c r="J106" s="10">
        <f>форма!J106/1000</f>
        <v>0</v>
      </c>
    </row>
    <row r="107" spans="1:10" ht="62.2" x14ac:dyDescent="0.3">
      <c r="A107" s="71"/>
      <c r="B107" s="93"/>
      <c r="C107" s="68" t="s">
        <v>20</v>
      </c>
      <c r="D107" s="68"/>
      <c r="E107" s="2" t="s">
        <v>15</v>
      </c>
      <c r="F107" s="10">
        <f>форма!F107/1000</f>
        <v>1342.74522</v>
      </c>
      <c r="G107" s="10">
        <f>форма!G107/1000</f>
        <v>0</v>
      </c>
      <c r="H107" s="10">
        <f>форма!H107/1000</f>
        <v>0</v>
      </c>
      <c r="I107" s="10">
        <f>форма!I107/1000</f>
        <v>0</v>
      </c>
      <c r="J107" s="10">
        <f>форма!J107/1000</f>
        <v>0</v>
      </c>
    </row>
    <row r="108" spans="1:10" ht="37.35" x14ac:dyDescent="0.3">
      <c r="A108" s="71"/>
      <c r="B108" s="93"/>
      <c r="C108" s="68" t="s">
        <v>21</v>
      </c>
      <c r="D108" s="68"/>
      <c r="E108" s="2" t="s">
        <v>22</v>
      </c>
      <c r="F108" s="10">
        <f>форма!F108/1000</f>
        <v>3515.39534</v>
      </c>
      <c r="G108" s="10">
        <f>форма!G108/1000</f>
        <v>0</v>
      </c>
      <c r="H108" s="10">
        <f>форма!H108/1000</f>
        <v>0</v>
      </c>
      <c r="I108" s="10">
        <f>форма!I108/1000</f>
        <v>0</v>
      </c>
      <c r="J108" s="10">
        <f>форма!J108/1000</f>
        <v>0</v>
      </c>
    </row>
    <row r="109" spans="1:10" x14ac:dyDescent="0.3">
      <c r="A109" s="71"/>
      <c r="B109" s="93"/>
      <c r="C109" s="68" t="s">
        <v>76</v>
      </c>
      <c r="D109" s="68"/>
      <c r="E109" s="2" t="s">
        <v>34</v>
      </c>
      <c r="F109" s="10">
        <f>форма!F109/1000</f>
        <v>177.87</v>
      </c>
      <c r="G109" s="10">
        <f>форма!G109/1000</f>
        <v>0</v>
      </c>
      <c r="H109" s="10">
        <f>форма!H109/1000</f>
        <v>0</v>
      </c>
      <c r="I109" s="10">
        <f>форма!I109/1000</f>
        <v>0</v>
      </c>
      <c r="J109" s="10">
        <f>форма!J109/1000</f>
        <v>0</v>
      </c>
    </row>
    <row r="110" spans="1:10" ht="24.9" x14ac:dyDescent="0.3">
      <c r="A110" s="71"/>
      <c r="B110" s="93"/>
      <c r="C110" s="68" t="s">
        <v>77</v>
      </c>
      <c r="D110" s="68"/>
      <c r="E110" s="2" t="s">
        <v>78</v>
      </c>
      <c r="F110" s="10">
        <f>форма!F110/1000</f>
        <v>183.1</v>
      </c>
      <c r="G110" s="10">
        <f>форма!G110/1000</f>
        <v>0</v>
      </c>
      <c r="H110" s="10">
        <f>форма!H110/1000</f>
        <v>0</v>
      </c>
      <c r="I110" s="10">
        <f>форма!I110/1000</f>
        <v>0</v>
      </c>
      <c r="J110" s="10">
        <f>форма!J110/1000</f>
        <v>0</v>
      </c>
    </row>
    <row r="111" spans="1:10" ht="24.9" x14ac:dyDescent="0.3">
      <c r="A111" s="71"/>
      <c r="B111" s="93"/>
      <c r="C111" s="68" t="s">
        <v>79</v>
      </c>
      <c r="D111" s="68"/>
      <c r="E111" s="2" t="s">
        <v>39</v>
      </c>
      <c r="F111" s="10">
        <f>форма!F111/1000</f>
        <v>507.51428000000004</v>
      </c>
      <c r="G111" s="10">
        <f>форма!G111/1000</f>
        <v>0</v>
      </c>
      <c r="H111" s="10">
        <f>форма!H111/1000</f>
        <v>0</v>
      </c>
      <c r="I111" s="10">
        <f>форма!I111/1000</f>
        <v>0</v>
      </c>
      <c r="J111" s="10">
        <f>форма!J111/1000</f>
        <v>0</v>
      </c>
    </row>
    <row r="112" spans="1:10" x14ac:dyDescent="0.3">
      <c r="A112" s="71"/>
      <c r="B112" s="93"/>
      <c r="C112" s="68" t="s">
        <v>80</v>
      </c>
      <c r="D112" s="68"/>
      <c r="E112" s="2" t="s">
        <v>41</v>
      </c>
      <c r="F112" s="10">
        <f>форма!F112/1000</f>
        <v>11.4</v>
      </c>
      <c r="G112" s="10">
        <f>форма!G112/1000</f>
        <v>0</v>
      </c>
      <c r="H112" s="10">
        <f>форма!H112/1000</f>
        <v>0</v>
      </c>
      <c r="I112" s="10">
        <f>форма!I112/1000</f>
        <v>0</v>
      </c>
      <c r="J112" s="10">
        <f>форма!J112/1000</f>
        <v>0</v>
      </c>
    </row>
    <row r="113" spans="2:10" s="71" customFormat="1" x14ac:dyDescent="0.3">
      <c r="B113" s="93"/>
      <c r="C113" s="68" t="s">
        <v>81</v>
      </c>
      <c r="D113" s="68"/>
      <c r="E113" s="2" t="s">
        <v>82</v>
      </c>
      <c r="F113" s="10">
        <f>форма!F113/1000</f>
        <v>29.946000000000002</v>
      </c>
      <c r="G113" s="10">
        <f>форма!G113/1000</f>
        <v>0</v>
      </c>
      <c r="H113" s="10">
        <f>форма!H113/1000</f>
        <v>0</v>
      </c>
      <c r="I113" s="10">
        <f>форма!I113/1000</f>
        <v>0</v>
      </c>
      <c r="J113" s="10">
        <f>форма!J113/1000</f>
        <v>0</v>
      </c>
    </row>
    <row r="114" spans="2:10" s="71" customFormat="1" ht="24.9" x14ac:dyDescent="0.3">
      <c r="B114" s="93"/>
      <c r="C114" s="68" t="s">
        <v>83</v>
      </c>
      <c r="D114" s="68"/>
      <c r="E114" s="2" t="s">
        <v>45</v>
      </c>
      <c r="F114" s="10">
        <f>форма!F114/1000</f>
        <v>69.331500000000005</v>
      </c>
      <c r="G114" s="10">
        <f>форма!G114/1000</f>
        <v>0</v>
      </c>
      <c r="H114" s="10">
        <f>форма!H114/1000</f>
        <v>0</v>
      </c>
      <c r="I114" s="10">
        <f>форма!I114/1000</f>
        <v>0</v>
      </c>
      <c r="J114" s="10">
        <f>форма!J114/1000</f>
        <v>0</v>
      </c>
    </row>
    <row r="115" spans="2:10" s="71" customFormat="1" ht="24.9" x14ac:dyDescent="0.3">
      <c r="B115" s="93"/>
      <c r="C115" s="68" t="s">
        <v>84</v>
      </c>
      <c r="D115" s="68"/>
      <c r="E115" s="2" t="s">
        <v>85</v>
      </c>
      <c r="F115" s="10">
        <f>форма!F115/1000</f>
        <v>186.49600000000001</v>
      </c>
      <c r="G115" s="10">
        <f>форма!G115/1000</f>
        <v>0</v>
      </c>
      <c r="H115" s="10">
        <f>форма!H115/1000</f>
        <v>0</v>
      </c>
      <c r="I115" s="10">
        <f>форма!I115/1000</f>
        <v>0</v>
      </c>
      <c r="J115" s="10">
        <f>форма!J115/1000</f>
        <v>0</v>
      </c>
    </row>
    <row r="116" spans="2:10" s="71" customFormat="1" ht="24.9" x14ac:dyDescent="0.3">
      <c r="B116" s="93"/>
      <c r="C116" s="68" t="s">
        <v>86</v>
      </c>
      <c r="D116" s="68"/>
      <c r="E116" s="2" t="s">
        <v>49</v>
      </c>
      <c r="F116" s="10">
        <f>форма!F116/1000</f>
        <v>148.65951999999999</v>
      </c>
      <c r="G116" s="10">
        <f>форма!G116/1000</f>
        <v>0</v>
      </c>
      <c r="H116" s="10">
        <f>форма!H116/1000</f>
        <v>0</v>
      </c>
      <c r="I116" s="10">
        <f>форма!I116/1000</f>
        <v>0</v>
      </c>
      <c r="J116" s="10">
        <f>форма!J116/1000</f>
        <v>0</v>
      </c>
    </row>
    <row r="117" spans="2:10" s="71" customFormat="1" x14ac:dyDescent="0.3">
      <c r="B117" s="93"/>
      <c r="C117" s="68" t="s">
        <v>87</v>
      </c>
      <c r="D117" s="68"/>
      <c r="E117" s="2" t="s">
        <v>27</v>
      </c>
      <c r="F117" s="10">
        <f>форма!F117/1000</f>
        <v>67.17</v>
      </c>
      <c r="G117" s="10">
        <f>форма!G117/1000</f>
        <v>0</v>
      </c>
      <c r="H117" s="10">
        <f>форма!H117/1000</f>
        <v>0</v>
      </c>
      <c r="I117" s="10">
        <f>форма!I117/1000</f>
        <v>0</v>
      </c>
      <c r="J117" s="10">
        <f>форма!J117/1000</f>
        <v>0</v>
      </c>
    </row>
    <row r="118" spans="2:10" s="71" customFormat="1" ht="37.35" x14ac:dyDescent="0.3">
      <c r="B118" s="93" t="s">
        <v>226</v>
      </c>
      <c r="C118" s="68" t="s">
        <v>21</v>
      </c>
      <c r="D118" s="68" t="s">
        <v>306</v>
      </c>
      <c r="E118" s="2" t="s">
        <v>88</v>
      </c>
      <c r="F118" s="10">
        <f>форма!F118/1000</f>
        <v>0</v>
      </c>
      <c r="G118" s="10">
        <f>форма!G118/1000</f>
        <v>527.45399999999995</v>
      </c>
      <c r="H118" s="10">
        <f>форма!H118/1000</f>
        <v>0</v>
      </c>
      <c r="I118" s="10">
        <f>форма!I118/1000</f>
        <v>0</v>
      </c>
      <c r="J118" s="10">
        <f>форма!J118/1000</f>
        <v>0</v>
      </c>
    </row>
    <row r="119" spans="2:10" s="71" customFormat="1" ht="49.75" x14ac:dyDescent="0.3">
      <c r="B119" s="93"/>
      <c r="C119" s="68" t="s">
        <v>33</v>
      </c>
      <c r="D119" s="68" t="s">
        <v>310</v>
      </c>
      <c r="E119" s="2" t="s">
        <v>89</v>
      </c>
      <c r="F119" s="10">
        <f>форма!F119/1000</f>
        <v>0</v>
      </c>
      <c r="G119" s="10">
        <f>форма!G119/1000</f>
        <v>78.12</v>
      </c>
      <c r="H119" s="10">
        <f>форма!H119/1000</f>
        <v>0</v>
      </c>
      <c r="I119" s="10">
        <f>форма!I119/1000</f>
        <v>0</v>
      </c>
      <c r="J119" s="10">
        <f>форма!J119/1000</f>
        <v>0</v>
      </c>
    </row>
    <row r="120" spans="2:10" s="71" customFormat="1" ht="24.9" x14ac:dyDescent="0.3">
      <c r="B120" s="93"/>
      <c r="C120" s="68" t="s">
        <v>18</v>
      </c>
      <c r="D120" s="68"/>
      <c r="E120" s="2" t="s">
        <v>90</v>
      </c>
      <c r="F120" s="10">
        <f>форма!F120/1000</f>
        <v>0</v>
      </c>
      <c r="G120" s="10">
        <f>форма!G120/1000</f>
        <v>200</v>
      </c>
      <c r="H120" s="10">
        <f>форма!H120/1000</f>
        <v>0</v>
      </c>
      <c r="I120" s="10">
        <f>форма!I120/1000</f>
        <v>0</v>
      </c>
      <c r="J120" s="10">
        <f>форма!J120/1000</f>
        <v>0</v>
      </c>
    </row>
    <row r="121" spans="2:10" s="71" customFormat="1" ht="74.650000000000006" x14ac:dyDescent="0.3">
      <c r="B121" s="93"/>
      <c r="C121" s="68" t="s">
        <v>73</v>
      </c>
      <c r="D121" s="68" t="s">
        <v>308</v>
      </c>
      <c r="E121" s="2" t="s">
        <v>91</v>
      </c>
      <c r="F121" s="10">
        <f>форма!F121/1000</f>
        <v>0</v>
      </c>
      <c r="G121" s="10">
        <f>форма!G121/1000</f>
        <v>286.44</v>
      </c>
      <c r="H121" s="10">
        <f>форма!H121/1000</f>
        <v>0</v>
      </c>
      <c r="I121" s="10">
        <f>форма!I121/1000</f>
        <v>0</v>
      </c>
      <c r="J121" s="10">
        <f>форма!J121/1000</f>
        <v>0</v>
      </c>
    </row>
    <row r="122" spans="2:10" s="71" customFormat="1" ht="37.35" x14ac:dyDescent="0.3">
      <c r="B122" s="93"/>
      <c r="C122" s="68" t="s">
        <v>53</v>
      </c>
      <c r="D122" s="68" t="s">
        <v>274</v>
      </c>
      <c r="E122" s="66" t="s">
        <v>54</v>
      </c>
      <c r="F122" s="10">
        <f>форма!F122/1000</f>
        <v>0</v>
      </c>
      <c r="G122" s="10">
        <f>форма!G122/1000</f>
        <v>0</v>
      </c>
      <c r="H122" s="10">
        <f>форма!H122/1000</f>
        <v>0</v>
      </c>
      <c r="I122" s="10">
        <f>форма!I122/1000</f>
        <v>0</v>
      </c>
      <c r="J122" s="10">
        <f>форма!J122/1000</f>
        <v>0</v>
      </c>
    </row>
    <row r="123" spans="2:10" s="71" customFormat="1" ht="24.9" x14ac:dyDescent="0.3">
      <c r="B123" s="93"/>
      <c r="C123" s="68" t="s">
        <v>75</v>
      </c>
      <c r="D123" s="68"/>
      <c r="E123" s="2" t="s">
        <v>92</v>
      </c>
      <c r="F123" s="10">
        <f>форма!F123/1000</f>
        <v>154.54357000000002</v>
      </c>
      <c r="G123" s="10">
        <f>форма!G123/1000</f>
        <v>0</v>
      </c>
      <c r="H123" s="10">
        <f>форма!H123/1000</f>
        <v>0</v>
      </c>
      <c r="I123" s="10">
        <f>форма!I123/1000</f>
        <v>0</v>
      </c>
      <c r="J123" s="10">
        <f>форма!J123/1000</f>
        <v>0</v>
      </c>
    </row>
    <row r="124" spans="2:10" s="71" customFormat="1" ht="62.2" x14ac:dyDescent="0.3">
      <c r="B124" s="93"/>
      <c r="C124" s="68" t="s">
        <v>20</v>
      </c>
      <c r="D124" s="68"/>
      <c r="E124" s="2" t="s">
        <v>92</v>
      </c>
      <c r="F124" s="10">
        <f>форма!F124/1000</f>
        <v>519.26487999999995</v>
      </c>
      <c r="G124" s="10">
        <f>форма!G124/1000</f>
        <v>0</v>
      </c>
      <c r="H124" s="10">
        <f>форма!H124/1000</f>
        <v>0</v>
      </c>
      <c r="I124" s="10">
        <f>форма!I124/1000</f>
        <v>0</v>
      </c>
      <c r="J124" s="10">
        <f>форма!J124/1000</f>
        <v>0</v>
      </c>
    </row>
    <row r="125" spans="2:10" s="71" customFormat="1" ht="37.35" x14ac:dyDescent="0.3">
      <c r="B125" s="93"/>
      <c r="C125" s="68" t="s">
        <v>21</v>
      </c>
      <c r="D125" s="68"/>
      <c r="E125" s="2" t="s">
        <v>93</v>
      </c>
      <c r="F125" s="10">
        <f>форма!F125/1000</f>
        <v>1098.932</v>
      </c>
      <c r="G125" s="10">
        <f>форма!G125/1000</f>
        <v>0</v>
      </c>
      <c r="H125" s="10">
        <f>форма!H125/1000</f>
        <v>0</v>
      </c>
      <c r="I125" s="10">
        <f>форма!I125/1000</f>
        <v>0</v>
      </c>
      <c r="J125" s="10">
        <f>форма!J125/1000</f>
        <v>0</v>
      </c>
    </row>
    <row r="126" spans="2:10" s="71" customFormat="1" x14ac:dyDescent="0.3">
      <c r="B126" s="93"/>
      <c r="C126" s="68" t="s">
        <v>76</v>
      </c>
      <c r="D126" s="68"/>
      <c r="E126" s="2" t="s">
        <v>94</v>
      </c>
      <c r="F126" s="10">
        <f>форма!F126/1000</f>
        <v>26.008700000000001</v>
      </c>
      <c r="G126" s="10">
        <f>форма!G126/1000</f>
        <v>0</v>
      </c>
      <c r="H126" s="10">
        <f>форма!H126/1000</f>
        <v>0</v>
      </c>
      <c r="I126" s="10">
        <f>форма!I126/1000</f>
        <v>0</v>
      </c>
      <c r="J126" s="10">
        <f>форма!J126/1000</f>
        <v>0</v>
      </c>
    </row>
    <row r="127" spans="2:10" s="71" customFormat="1" ht="24.9" x14ac:dyDescent="0.3">
      <c r="B127" s="93"/>
      <c r="C127" s="68" t="s">
        <v>79</v>
      </c>
      <c r="D127" s="68"/>
      <c r="E127" s="2" t="s">
        <v>95</v>
      </c>
      <c r="F127" s="10">
        <f>форма!F127/1000</f>
        <v>201.9913</v>
      </c>
      <c r="G127" s="10">
        <f>форма!G127/1000</f>
        <v>0</v>
      </c>
      <c r="H127" s="10">
        <f>форма!H127/1000</f>
        <v>0</v>
      </c>
      <c r="I127" s="10">
        <f>форма!I127/1000</f>
        <v>0</v>
      </c>
      <c r="J127" s="10">
        <f>форма!J127/1000</f>
        <v>0</v>
      </c>
    </row>
    <row r="128" spans="2:10" s="71" customFormat="1" x14ac:dyDescent="0.3">
      <c r="B128" s="93"/>
      <c r="C128" s="68" t="s">
        <v>81</v>
      </c>
      <c r="D128" s="68"/>
      <c r="E128" s="2" t="s">
        <v>96</v>
      </c>
      <c r="F128" s="10">
        <f>форма!F128/1000</f>
        <v>65.099999999999994</v>
      </c>
      <c r="G128" s="10">
        <f>форма!G128/1000</f>
        <v>0</v>
      </c>
      <c r="H128" s="10">
        <f>форма!H128/1000</f>
        <v>0</v>
      </c>
      <c r="I128" s="10">
        <f>форма!I128/1000</f>
        <v>0</v>
      </c>
      <c r="J128" s="10">
        <f>форма!J128/1000</f>
        <v>0</v>
      </c>
    </row>
    <row r="129" spans="1:10" ht="37.35" x14ac:dyDescent="0.3">
      <c r="A129" s="71"/>
      <c r="B129" s="86" t="s">
        <v>227</v>
      </c>
      <c r="C129" s="68" t="s">
        <v>21</v>
      </c>
      <c r="D129" s="68" t="s">
        <v>306</v>
      </c>
      <c r="E129" s="2" t="s">
        <v>88</v>
      </c>
      <c r="F129" s="10">
        <f>форма!F129/1000</f>
        <v>0</v>
      </c>
      <c r="G129" s="10">
        <f>форма!G129/1000</f>
        <v>722.00917000000004</v>
      </c>
      <c r="H129" s="10">
        <f>форма!H129/1000</f>
        <v>0</v>
      </c>
      <c r="I129" s="10">
        <f>форма!I129/1000</f>
        <v>0</v>
      </c>
      <c r="J129" s="10">
        <f>форма!J129/1000</f>
        <v>0</v>
      </c>
    </row>
    <row r="130" spans="1:10" x14ac:dyDescent="0.3">
      <c r="A130" s="71"/>
      <c r="B130" s="86"/>
      <c r="C130" s="68" t="s">
        <v>33</v>
      </c>
      <c r="D130" s="68"/>
      <c r="E130" s="2" t="s">
        <v>89</v>
      </c>
      <c r="F130" s="10">
        <f>форма!F130/1000</f>
        <v>0</v>
      </c>
      <c r="G130" s="10">
        <f>форма!G130/1000</f>
        <v>78.12</v>
      </c>
      <c r="H130" s="10">
        <f>форма!H130/1000</f>
        <v>0</v>
      </c>
      <c r="I130" s="10">
        <f>форма!I130/1000</f>
        <v>0</v>
      </c>
      <c r="J130" s="10">
        <f>форма!J130/1000</f>
        <v>0</v>
      </c>
    </row>
    <row r="131" spans="1:10" ht="74.650000000000006" x14ac:dyDescent="0.3">
      <c r="A131" s="71"/>
      <c r="B131" s="86"/>
      <c r="C131" s="68" t="s">
        <v>73</v>
      </c>
      <c r="D131" s="68" t="s">
        <v>308</v>
      </c>
      <c r="E131" s="2" t="s">
        <v>91</v>
      </c>
      <c r="F131" s="10">
        <f>форма!F131/1000</f>
        <v>0</v>
      </c>
      <c r="G131" s="10">
        <f>форма!G131/1000</f>
        <v>364.56</v>
      </c>
      <c r="H131" s="10">
        <f>форма!H131/1000</f>
        <v>0</v>
      </c>
      <c r="I131" s="10">
        <f>форма!I131/1000</f>
        <v>0</v>
      </c>
      <c r="J131" s="10">
        <f>форма!J131/1000</f>
        <v>0</v>
      </c>
    </row>
    <row r="132" spans="1:10" ht="24.9" x14ac:dyDescent="0.3">
      <c r="A132" s="71"/>
      <c r="B132" s="86"/>
      <c r="C132" s="68" t="s">
        <v>75</v>
      </c>
      <c r="D132" s="68"/>
      <c r="E132" s="2" t="s">
        <v>92</v>
      </c>
      <c r="F132" s="10">
        <f>форма!F132/1000</f>
        <v>171.05617000000001</v>
      </c>
      <c r="G132" s="10">
        <f>форма!G132/1000</f>
        <v>0</v>
      </c>
      <c r="H132" s="10">
        <f>форма!H132/1000</f>
        <v>0</v>
      </c>
      <c r="I132" s="10">
        <f>форма!I132/1000</f>
        <v>0</v>
      </c>
      <c r="J132" s="10">
        <f>форма!J132/1000</f>
        <v>0</v>
      </c>
    </row>
    <row r="133" spans="1:10" ht="62.2" x14ac:dyDescent="0.3">
      <c r="A133" s="71"/>
      <c r="B133" s="86"/>
      <c r="C133" s="68" t="s">
        <v>20</v>
      </c>
      <c r="D133" s="68"/>
      <c r="E133" s="2" t="s">
        <v>92</v>
      </c>
      <c r="F133" s="10">
        <f>форма!F133/1000</f>
        <v>433.23050000000001</v>
      </c>
      <c r="G133" s="10">
        <f>форма!G133/1000</f>
        <v>0</v>
      </c>
      <c r="H133" s="10">
        <f>форма!H133/1000</f>
        <v>0</v>
      </c>
      <c r="I133" s="10">
        <f>форма!I133/1000</f>
        <v>0</v>
      </c>
      <c r="J133" s="10">
        <f>форма!J133/1000</f>
        <v>0</v>
      </c>
    </row>
    <row r="134" spans="1:10" x14ac:dyDescent="0.3">
      <c r="A134" s="71"/>
      <c r="B134" s="86"/>
      <c r="C134" s="68" t="s">
        <v>71</v>
      </c>
      <c r="D134" s="68"/>
      <c r="E134" s="2" t="s">
        <v>72</v>
      </c>
      <c r="F134" s="10">
        <f>форма!F134/1000</f>
        <v>0</v>
      </c>
      <c r="G134" s="10">
        <f>форма!G134/1000</f>
        <v>0</v>
      </c>
      <c r="H134" s="10">
        <f>форма!H134/1000</f>
        <v>0</v>
      </c>
      <c r="I134" s="10">
        <f>форма!I134/1000</f>
        <v>35865</v>
      </c>
      <c r="J134" s="10">
        <f>форма!J134/1000</f>
        <v>0</v>
      </c>
    </row>
    <row r="135" spans="1:10" ht="37.35" x14ac:dyDescent="0.3">
      <c r="A135" s="71"/>
      <c r="B135" s="86"/>
      <c r="C135" s="68" t="s">
        <v>21</v>
      </c>
      <c r="D135" s="68"/>
      <c r="E135" s="2" t="s">
        <v>93</v>
      </c>
      <c r="F135" s="10">
        <f>форма!F135/1000</f>
        <v>1776.5119999999999</v>
      </c>
      <c r="G135" s="10">
        <f>форма!G135/1000</f>
        <v>0</v>
      </c>
      <c r="H135" s="10">
        <f>форма!H135/1000</f>
        <v>0</v>
      </c>
      <c r="I135" s="10">
        <f>форма!I135/1000</f>
        <v>0</v>
      </c>
      <c r="J135" s="10">
        <f>форма!J135/1000</f>
        <v>0</v>
      </c>
    </row>
    <row r="136" spans="1:10" x14ac:dyDescent="0.3">
      <c r="A136" s="71"/>
      <c r="B136" s="86"/>
      <c r="C136" s="68" t="s">
        <v>97</v>
      </c>
      <c r="D136" s="68"/>
      <c r="E136" s="2" t="s">
        <v>92</v>
      </c>
      <c r="F136" s="10">
        <f>форма!F136/1000</f>
        <v>110.06616</v>
      </c>
      <c r="G136" s="10">
        <f>форма!G136/1000</f>
        <v>0</v>
      </c>
      <c r="H136" s="10">
        <f>форма!H136/1000</f>
        <v>0</v>
      </c>
      <c r="I136" s="10">
        <f>форма!I136/1000</f>
        <v>0</v>
      </c>
      <c r="J136" s="10">
        <f>форма!J136/1000</f>
        <v>0</v>
      </c>
    </row>
    <row r="137" spans="1:10" ht="24.9" x14ac:dyDescent="0.3">
      <c r="A137" s="71"/>
      <c r="B137" s="86"/>
      <c r="C137" s="68" t="s">
        <v>77</v>
      </c>
      <c r="D137" s="68"/>
      <c r="E137" s="2"/>
      <c r="F137" s="10">
        <f>форма!F137/1000</f>
        <v>1589.4</v>
      </c>
      <c r="G137" s="10">
        <f>форма!G137/1000</f>
        <v>0</v>
      </c>
      <c r="H137" s="10">
        <f>форма!H137/1000</f>
        <v>0</v>
      </c>
      <c r="I137" s="10">
        <f>форма!I137/1000</f>
        <v>0</v>
      </c>
      <c r="J137" s="10">
        <f>форма!J137/1000</f>
        <v>0</v>
      </c>
    </row>
    <row r="138" spans="1:10" x14ac:dyDescent="0.3">
      <c r="A138" s="71"/>
      <c r="B138" s="86"/>
      <c r="C138" s="68" t="s">
        <v>53</v>
      </c>
      <c r="D138" s="68"/>
      <c r="E138" s="2" t="s">
        <v>90</v>
      </c>
      <c r="F138" s="10">
        <f>форма!F138/1000</f>
        <v>485.42259999999999</v>
      </c>
      <c r="G138" s="10">
        <f>форма!G138/1000</f>
        <v>0</v>
      </c>
      <c r="H138" s="10">
        <f>форма!H138/1000</f>
        <v>0</v>
      </c>
      <c r="I138" s="10">
        <f>форма!I138/1000</f>
        <v>0</v>
      </c>
      <c r="J138" s="10">
        <f>форма!J138/1000</f>
        <v>0</v>
      </c>
    </row>
    <row r="139" spans="1:10" ht="24.9" x14ac:dyDescent="0.3">
      <c r="A139" s="71"/>
      <c r="B139" s="86"/>
      <c r="C139" s="68" t="s">
        <v>83</v>
      </c>
      <c r="D139" s="68"/>
      <c r="E139" s="2" t="s">
        <v>99</v>
      </c>
      <c r="F139" s="10">
        <f>форма!F139/1000</f>
        <v>55.465199999999996</v>
      </c>
      <c r="G139" s="10">
        <f>форма!G139/1000</f>
        <v>0</v>
      </c>
      <c r="H139" s="10">
        <f>форма!H139/1000</f>
        <v>0</v>
      </c>
      <c r="I139" s="10">
        <f>форма!I139/1000</f>
        <v>0</v>
      </c>
      <c r="J139" s="10">
        <f>форма!J139/1000</f>
        <v>0</v>
      </c>
    </row>
    <row r="140" spans="1:10" ht="24.9" x14ac:dyDescent="0.3">
      <c r="A140" s="71"/>
      <c r="B140" s="86"/>
      <c r="C140" s="68" t="s">
        <v>86</v>
      </c>
      <c r="D140" s="68"/>
      <c r="E140" s="2" t="s">
        <v>100</v>
      </c>
      <c r="F140" s="10">
        <f>форма!F140/1000</f>
        <v>119.87502000000001</v>
      </c>
      <c r="G140" s="10">
        <f>форма!G140/1000</f>
        <v>0</v>
      </c>
      <c r="H140" s="10">
        <f>форма!H140/1000</f>
        <v>0</v>
      </c>
      <c r="I140" s="10">
        <f>форма!I140/1000</f>
        <v>0</v>
      </c>
      <c r="J140" s="10">
        <f>форма!J140/1000</f>
        <v>0</v>
      </c>
    </row>
    <row r="141" spans="1:10" x14ac:dyDescent="0.3">
      <c r="A141" s="71"/>
      <c r="B141" s="86"/>
      <c r="C141" s="68" t="s">
        <v>87</v>
      </c>
      <c r="D141" s="68"/>
      <c r="E141" s="2" t="s">
        <v>101</v>
      </c>
      <c r="F141" s="10">
        <f>форма!F141/1000</f>
        <v>69.275999999999996</v>
      </c>
      <c r="G141" s="10">
        <f>форма!G141/1000</f>
        <v>0</v>
      </c>
      <c r="H141" s="10">
        <f>форма!H141/1000</f>
        <v>0</v>
      </c>
      <c r="I141" s="10">
        <f>форма!I141/1000</f>
        <v>0</v>
      </c>
      <c r="J141" s="10">
        <f>форма!J141/1000</f>
        <v>0</v>
      </c>
    </row>
    <row r="142" spans="1:10" ht="24.9" x14ac:dyDescent="0.3">
      <c r="A142" s="86">
        <v>29</v>
      </c>
      <c r="B142" s="93" t="s">
        <v>114</v>
      </c>
      <c r="C142" s="68" t="s">
        <v>115</v>
      </c>
      <c r="D142" s="68"/>
      <c r="E142" s="2" t="s">
        <v>116</v>
      </c>
      <c r="F142" s="10">
        <f>форма!F142/1000</f>
        <v>150.50120999999999</v>
      </c>
      <c r="G142" s="10">
        <f>форма!G142/1000</f>
        <v>0</v>
      </c>
      <c r="H142" s="10">
        <f>форма!H142/1000</f>
        <v>0</v>
      </c>
      <c r="I142" s="10">
        <f>форма!I142/1000</f>
        <v>0</v>
      </c>
      <c r="J142" s="10">
        <f>форма!J142/1000</f>
        <v>0</v>
      </c>
    </row>
    <row r="143" spans="1:10" ht="62.2" x14ac:dyDescent="0.3">
      <c r="A143" s="86"/>
      <c r="B143" s="93"/>
      <c r="C143" s="67" t="s">
        <v>20</v>
      </c>
      <c r="D143" s="68"/>
      <c r="E143" s="2" t="s">
        <v>116</v>
      </c>
      <c r="F143" s="10">
        <f>форма!F143/1000</f>
        <v>335.07112000000001</v>
      </c>
      <c r="G143" s="10">
        <f>форма!G143/1000</f>
        <v>0</v>
      </c>
      <c r="H143" s="10">
        <f>форма!H143/1000</f>
        <v>0</v>
      </c>
      <c r="I143" s="10">
        <f>форма!I143/1000</f>
        <v>0</v>
      </c>
      <c r="J143" s="10">
        <f>форма!J143/1000</f>
        <v>0</v>
      </c>
    </row>
    <row r="144" spans="1:10" ht="37.35" x14ac:dyDescent="0.3">
      <c r="A144" s="86"/>
      <c r="B144" s="93"/>
      <c r="C144" s="68" t="s">
        <v>21</v>
      </c>
      <c r="D144" s="68"/>
      <c r="E144" s="2" t="s">
        <v>117</v>
      </c>
      <c r="F144" s="10">
        <f>форма!F144/1000</f>
        <v>1362.44903</v>
      </c>
      <c r="G144" s="10">
        <f>форма!G144/1000</f>
        <v>0</v>
      </c>
      <c r="H144" s="10">
        <f>форма!H144/1000</f>
        <v>0</v>
      </c>
      <c r="I144" s="10">
        <f>форма!I144/1000</f>
        <v>0</v>
      </c>
      <c r="J144" s="10">
        <f>форма!J144/1000</f>
        <v>0</v>
      </c>
    </row>
    <row r="145" spans="1:10" x14ac:dyDescent="0.3">
      <c r="A145" s="86"/>
      <c r="B145" s="93"/>
      <c r="C145" s="67" t="s">
        <v>53</v>
      </c>
      <c r="D145" s="68"/>
      <c r="E145" s="2" t="s">
        <v>118</v>
      </c>
      <c r="F145" s="10">
        <f>форма!F145/1000</f>
        <v>1397.0795000000001</v>
      </c>
      <c r="G145" s="10">
        <f>форма!G145/1000</f>
        <v>0</v>
      </c>
      <c r="H145" s="10">
        <f>форма!H145/1000</f>
        <v>0</v>
      </c>
      <c r="I145" s="10">
        <f>форма!I145/1000</f>
        <v>0</v>
      </c>
      <c r="J145" s="10">
        <f>форма!J145/1000</f>
        <v>0</v>
      </c>
    </row>
    <row r="146" spans="1:10" ht="24.9" x14ac:dyDescent="0.3">
      <c r="A146" s="86"/>
      <c r="B146" s="93"/>
      <c r="C146" s="67" t="s">
        <v>83</v>
      </c>
      <c r="D146" s="68"/>
      <c r="E146" s="2" t="s">
        <v>119</v>
      </c>
      <c r="F146" s="10">
        <f>форма!F146/1000</f>
        <v>55.465199999999996</v>
      </c>
      <c r="G146" s="10">
        <f>форма!G146/1000</f>
        <v>0</v>
      </c>
      <c r="H146" s="10">
        <f>форма!H146/1000</f>
        <v>0</v>
      </c>
      <c r="I146" s="10">
        <f>форма!I146/1000</f>
        <v>0</v>
      </c>
      <c r="J146" s="10">
        <f>форма!J146/1000</f>
        <v>0</v>
      </c>
    </row>
    <row r="147" spans="1:10" ht="24.9" x14ac:dyDescent="0.3">
      <c r="A147" s="86"/>
      <c r="B147" s="93"/>
      <c r="C147" s="67" t="s">
        <v>18</v>
      </c>
      <c r="D147" s="68"/>
      <c r="E147" s="2" t="s">
        <v>118</v>
      </c>
      <c r="F147" s="10">
        <f>форма!F147/1000</f>
        <v>5083.4272000000001</v>
      </c>
      <c r="G147" s="10">
        <f>форма!G147/1000</f>
        <v>0</v>
      </c>
      <c r="H147" s="10">
        <f>форма!H147/1000</f>
        <v>0</v>
      </c>
      <c r="I147" s="10">
        <f>форма!I147/1000</f>
        <v>0</v>
      </c>
      <c r="J147" s="10">
        <f>форма!J147/1000</f>
        <v>0</v>
      </c>
    </row>
    <row r="148" spans="1:10" x14ac:dyDescent="0.3">
      <c r="A148" s="86"/>
      <c r="B148" s="93"/>
      <c r="C148" s="67" t="s">
        <v>87</v>
      </c>
      <c r="D148" s="68"/>
      <c r="E148" s="2" t="s">
        <v>120</v>
      </c>
      <c r="F148" s="10">
        <f>форма!F148/1000</f>
        <v>63.94</v>
      </c>
      <c r="G148" s="10">
        <f>форма!G148/1000</f>
        <v>0</v>
      </c>
      <c r="H148" s="10">
        <f>форма!H148/1000</f>
        <v>0</v>
      </c>
      <c r="I148" s="10">
        <f>форма!I148/1000</f>
        <v>0</v>
      </c>
      <c r="J148" s="10">
        <f>форма!J148/1000</f>
        <v>0</v>
      </c>
    </row>
    <row r="149" spans="1:10" x14ac:dyDescent="0.3">
      <c r="A149" s="86"/>
      <c r="B149" s="93"/>
      <c r="C149" s="67" t="s">
        <v>121</v>
      </c>
      <c r="D149" s="68"/>
      <c r="E149" s="2" t="s">
        <v>122</v>
      </c>
      <c r="F149" s="10">
        <f>форма!F149/1000</f>
        <v>1462.1722299999999</v>
      </c>
      <c r="G149" s="10">
        <f>форма!G149/1000</f>
        <v>0</v>
      </c>
      <c r="H149" s="10">
        <f>форма!H149/1000</f>
        <v>0</v>
      </c>
      <c r="I149" s="10">
        <f>форма!I149/1000</f>
        <v>0</v>
      </c>
      <c r="J149" s="10">
        <f>форма!J149/1000</f>
        <v>0</v>
      </c>
    </row>
    <row r="150" spans="1:10" ht="37.35" x14ac:dyDescent="0.3">
      <c r="A150" s="86"/>
      <c r="B150" s="93"/>
      <c r="C150" s="68" t="s">
        <v>53</v>
      </c>
      <c r="D150" s="68" t="s">
        <v>274</v>
      </c>
      <c r="E150" s="62">
        <v>9.0207020320106004E+19</v>
      </c>
      <c r="F150" s="10">
        <f>форма!F150/1000</f>
        <v>0</v>
      </c>
      <c r="G150" s="10">
        <f>форма!G150/1000</f>
        <v>0</v>
      </c>
      <c r="H150" s="10">
        <f>форма!H150/1000</f>
        <v>0</v>
      </c>
      <c r="I150" s="10">
        <f>форма!I150/1000</f>
        <v>0</v>
      </c>
      <c r="J150" s="10">
        <f>форма!J150/1000</f>
        <v>0</v>
      </c>
    </row>
    <row r="151" spans="1:10" x14ac:dyDescent="0.3">
      <c r="A151" s="86"/>
      <c r="B151" s="93"/>
      <c r="C151" s="67" t="s">
        <v>76</v>
      </c>
      <c r="D151" s="68"/>
      <c r="E151" s="2" t="s">
        <v>123</v>
      </c>
      <c r="F151" s="10">
        <f>форма!F151/1000</f>
        <v>266</v>
      </c>
      <c r="G151" s="10">
        <f>форма!G151/1000</f>
        <v>0</v>
      </c>
      <c r="H151" s="10">
        <f>форма!H151/1000</f>
        <v>0</v>
      </c>
      <c r="I151" s="10">
        <f>форма!I151/1000</f>
        <v>0</v>
      </c>
      <c r="J151" s="10">
        <f>форма!J151/1000</f>
        <v>0</v>
      </c>
    </row>
    <row r="152" spans="1:10" ht="37.35" x14ac:dyDescent="0.3">
      <c r="A152" s="86"/>
      <c r="B152" s="93"/>
      <c r="C152" s="67" t="s">
        <v>21</v>
      </c>
      <c r="D152" s="68" t="s">
        <v>306</v>
      </c>
      <c r="E152" s="2" t="s">
        <v>124</v>
      </c>
      <c r="F152" s="10">
        <f>форма!F152/1000</f>
        <v>0</v>
      </c>
      <c r="G152" s="10">
        <f>форма!G152/1000</f>
        <v>514.678</v>
      </c>
      <c r="H152" s="10">
        <f>форма!H152/1000</f>
        <v>0</v>
      </c>
      <c r="I152" s="10">
        <f>форма!I152/1000</f>
        <v>0</v>
      </c>
      <c r="J152" s="10">
        <f>форма!J152/1000</f>
        <v>0</v>
      </c>
    </row>
    <row r="153" spans="1:10" ht="49.75" x14ac:dyDescent="0.3">
      <c r="A153" s="86"/>
      <c r="B153" s="93"/>
      <c r="C153" s="67" t="s">
        <v>33</v>
      </c>
      <c r="D153" s="68" t="s">
        <v>310</v>
      </c>
      <c r="E153" s="2" t="s">
        <v>125</v>
      </c>
      <c r="F153" s="10">
        <f>форма!F153/1000</f>
        <v>0</v>
      </c>
      <c r="G153" s="10">
        <f>форма!G153/1000</f>
        <v>78.12</v>
      </c>
      <c r="H153" s="10">
        <f>форма!H153/1000</f>
        <v>0</v>
      </c>
      <c r="I153" s="10">
        <f>форма!I153/1000</f>
        <v>0</v>
      </c>
      <c r="J153" s="10">
        <f>форма!J153/1000</f>
        <v>0</v>
      </c>
    </row>
    <row r="154" spans="1:10" ht="74.650000000000006" x14ac:dyDescent="0.3">
      <c r="A154" s="86"/>
      <c r="B154" s="93"/>
      <c r="C154" s="67" t="s">
        <v>73</v>
      </c>
      <c r="D154" s="68" t="s">
        <v>308</v>
      </c>
      <c r="E154" s="2" t="s">
        <v>126</v>
      </c>
      <c r="F154" s="10">
        <f>форма!F154/1000</f>
        <v>0</v>
      </c>
      <c r="G154" s="10">
        <f>форма!G154/1000</f>
        <v>286.44</v>
      </c>
      <c r="H154" s="10">
        <f>форма!H154/1000</f>
        <v>0</v>
      </c>
      <c r="I154" s="10">
        <f>форма!I154/1000</f>
        <v>0</v>
      </c>
      <c r="J154" s="10">
        <f>форма!J154/1000</f>
        <v>0</v>
      </c>
    </row>
    <row r="155" spans="1:10" ht="24.9" x14ac:dyDescent="0.3">
      <c r="A155" s="86">
        <v>30</v>
      </c>
      <c r="B155" s="93" t="s">
        <v>228</v>
      </c>
      <c r="C155" s="68" t="s">
        <v>282</v>
      </c>
      <c r="D155" s="68"/>
      <c r="E155" s="16" t="s">
        <v>15</v>
      </c>
      <c r="F155" s="10">
        <f>форма!F155/1000</f>
        <v>432.67803999999995</v>
      </c>
      <c r="G155" s="10">
        <f>форма!G155/1000</f>
        <v>0</v>
      </c>
      <c r="H155" s="10">
        <f>форма!H155/1000</f>
        <v>0</v>
      </c>
      <c r="I155" s="10">
        <f>форма!I155/1000</f>
        <v>0</v>
      </c>
      <c r="J155" s="10">
        <f>форма!J155/1000</f>
        <v>0</v>
      </c>
    </row>
    <row r="156" spans="1:10" ht="62.2" x14ac:dyDescent="0.3">
      <c r="A156" s="86"/>
      <c r="B156" s="93"/>
      <c r="C156" s="67" t="s">
        <v>283</v>
      </c>
      <c r="D156" s="68"/>
      <c r="E156" s="16" t="s">
        <v>15</v>
      </c>
      <c r="F156" s="10">
        <f>форма!F156/1000</f>
        <v>1219.8293999999999</v>
      </c>
      <c r="G156" s="10">
        <f>форма!G156/1000</f>
        <v>0</v>
      </c>
      <c r="H156" s="10">
        <f>форма!H156/1000</f>
        <v>0</v>
      </c>
      <c r="I156" s="10">
        <f>форма!I156/1000</f>
        <v>0</v>
      </c>
      <c r="J156" s="10">
        <f>форма!J156/1000</f>
        <v>0</v>
      </c>
    </row>
    <row r="157" spans="1:10" x14ac:dyDescent="0.3">
      <c r="A157" s="86"/>
      <c r="B157" s="93"/>
      <c r="C157" s="88" t="s">
        <v>284</v>
      </c>
      <c r="D157" s="68"/>
      <c r="E157" s="16" t="s">
        <v>22</v>
      </c>
      <c r="F157" s="10">
        <f>форма!F157/1000</f>
        <v>3929.8615199999999</v>
      </c>
      <c r="G157" s="10">
        <f>форма!G157/1000</f>
        <v>0</v>
      </c>
      <c r="H157" s="10">
        <f>форма!H157/1000</f>
        <v>0</v>
      </c>
      <c r="I157" s="10">
        <f>форма!I157/1000</f>
        <v>0</v>
      </c>
      <c r="J157" s="10">
        <f>форма!J157/1000</f>
        <v>0</v>
      </c>
    </row>
    <row r="158" spans="1:10" ht="37.35" x14ac:dyDescent="0.3">
      <c r="A158" s="86"/>
      <c r="B158" s="93"/>
      <c r="C158" s="88"/>
      <c r="D158" s="68" t="s">
        <v>306</v>
      </c>
      <c r="E158" s="16" t="s">
        <v>23</v>
      </c>
      <c r="F158" s="10">
        <f>форма!F158/1000</f>
        <v>0</v>
      </c>
      <c r="G158" s="10">
        <f>форма!G158/1000</f>
        <v>1739.9939999999999</v>
      </c>
      <c r="H158" s="10">
        <f>форма!H158/1000</f>
        <v>0</v>
      </c>
      <c r="I158" s="10">
        <f>форма!I158/1000</f>
        <v>0</v>
      </c>
      <c r="J158" s="10">
        <f>форма!J158/1000</f>
        <v>0</v>
      </c>
    </row>
    <row r="159" spans="1:10" x14ac:dyDescent="0.3">
      <c r="A159" s="86"/>
      <c r="B159" s="93"/>
      <c r="C159" s="68" t="s">
        <v>285</v>
      </c>
      <c r="D159" s="68"/>
      <c r="E159" s="16" t="s">
        <v>15</v>
      </c>
      <c r="F159" s="10">
        <f>форма!F159/1000</f>
        <v>309.78561999999999</v>
      </c>
      <c r="G159" s="10">
        <f>форма!G159/1000</f>
        <v>0</v>
      </c>
      <c r="H159" s="10">
        <f>форма!H159/1000</f>
        <v>0</v>
      </c>
      <c r="I159" s="10">
        <f>форма!I159/1000</f>
        <v>0</v>
      </c>
      <c r="J159" s="10">
        <f>форма!J159/1000</f>
        <v>0</v>
      </c>
    </row>
    <row r="160" spans="1:10" ht="74.650000000000006" x14ac:dyDescent="0.3">
      <c r="A160" s="86"/>
      <c r="B160" s="93"/>
      <c r="C160" s="67" t="s">
        <v>73</v>
      </c>
      <c r="D160" s="68" t="s">
        <v>308</v>
      </c>
      <c r="E160" s="16" t="s">
        <v>74</v>
      </c>
      <c r="F160" s="10">
        <f>форма!F160/1000</f>
        <v>0</v>
      </c>
      <c r="G160" s="10">
        <f>форма!G160/1000</f>
        <v>807.24</v>
      </c>
      <c r="H160" s="10">
        <f>форма!H160/1000</f>
        <v>0</v>
      </c>
      <c r="I160" s="10">
        <f>форма!I160/1000</f>
        <v>0</v>
      </c>
      <c r="J160" s="10">
        <f>форма!J160/1000</f>
        <v>0</v>
      </c>
    </row>
    <row r="161" spans="1:10" x14ac:dyDescent="0.3">
      <c r="A161" s="86"/>
      <c r="B161" s="93"/>
      <c r="C161" s="89" t="s">
        <v>286</v>
      </c>
      <c r="D161" s="68"/>
      <c r="E161" s="16" t="s">
        <v>39</v>
      </c>
      <c r="F161" s="10">
        <f>форма!F161/1000</f>
        <v>1134.5999999999999</v>
      </c>
      <c r="G161" s="10">
        <f>форма!G161/1000</f>
        <v>0</v>
      </c>
      <c r="H161" s="10">
        <f>форма!H161/1000</f>
        <v>0</v>
      </c>
      <c r="I161" s="10">
        <f>форма!I161/1000</f>
        <v>0</v>
      </c>
      <c r="J161" s="10">
        <f>форма!J161/1000</f>
        <v>0</v>
      </c>
    </row>
    <row r="162" spans="1:10" ht="49.75" x14ac:dyDescent="0.3">
      <c r="A162" s="86"/>
      <c r="B162" s="93"/>
      <c r="C162" s="89"/>
      <c r="D162" s="68" t="s">
        <v>309</v>
      </c>
      <c r="E162" s="66" t="s">
        <v>102</v>
      </c>
      <c r="F162" s="10">
        <f>форма!F162/1000</f>
        <v>0</v>
      </c>
      <c r="G162" s="10">
        <f>форма!G162/1000</f>
        <v>520</v>
      </c>
      <c r="H162" s="10">
        <f>форма!H162/1000</f>
        <v>0</v>
      </c>
      <c r="I162" s="10">
        <f>форма!I162/1000</f>
        <v>0</v>
      </c>
      <c r="J162" s="10">
        <f>форма!J162/1000</f>
        <v>0</v>
      </c>
    </row>
    <row r="163" spans="1:10" x14ac:dyDescent="0.3">
      <c r="A163" s="86"/>
      <c r="B163" s="93"/>
      <c r="C163" s="68" t="s">
        <v>287</v>
      </c>
      <c r="D163" s="60"/>
      <c r="E163" s="9" t="s">
        <v>57</v>
      </c>
      <c r="F163" s="10">
        <f>форма!F163/1000</f>
        <v>0</v>
      </c>
      <c r="G163" s="10">
        <f>форма!G163/1000</f>
        <v>78.12</v>
      </c>
      <c r="H163" s="10">
        <f>форма!H163/1000</f>
        <v>0</v>
      </c>
      <c r="I163" s="10">
        <f>форма!I163/1000</f>
        <v>0</v>
      </c>
      <c r="J163" s="10">
        <f>форма!J163/1000</f>
        <v>0</v>
      </c>
    </row>
    <row r="164" spans="1:10" ht="24.9" x14ac:dyDescent="0.3">
      <c r="A164" s="86"/>
      <c r="B164" s="93"/>
      <c r="C164" s="68" t="s">
        <v>134</v>
      </c>
      <c r="D164" s="60"/>
      <c r="E164" s="9" t="s">
        <v>252</v>
      </c>
      <c r="F164" s="10">
        <f>форма!F164/1000</f>
        <v>0</v>
      </c>
      <c r="G164" s="10">
        <f>форма!G164/1000</f>
        <v>61.235790000000001</v>
      </c>
      <c r="H164" s="10">
        <f>форма!H164/1000</f>
        <v>0</v>
      </c>
      <c r="I164" s="10">
        <f>форма!I164/1000</f>
        <v>0</v>
      </c>
      <c r="J164" s="10">
        <f>форма!J164/1000</f>
        <v>0</v>
      </c>
    </row>
    <row r="165" spans="1:10" x14ac:dyDescent="0.3">
      <c r="A165" s="86"/>
      <c r="B165" s="93"/>
      <c r="C165" s="68" t="s">
        <v>288</v>
      </c>
      <c r="D165" s="68"/>
      <c r="E165" s="16" t="s">
        <v>41</v>
      </c>
      <c r="F165" s="10">
        <f>форма!F165/1000</f>
        <v>11.4</v>
      </c>
      <c r="G165" s="10">
        <f>форма!G165/1000</f>
        <v>0</v>
      </c>
      <c r="H165" s="10">
        <f>форма!H165/1000</f>
        <v>0</v>
      </c>
      <c r="I165" s="10">
        <f>форма!I165/1000</f>
        <v>0</v>
      </c>
      <c r="J165" s="10">
        <f>форма!J165/1000</f>
        <v>0</v>
      </c>
    </row>
    <row r="166" spans="1:10" x14ac:dyDescent="0.3">
      <c r="A166" s="86"/>
      <c r="B166" s="93"/>
      <c r="C166" s="68" t="s">
        <v>289</v>
      </c>
      <c r="D166" s="68"/>
      <c r="E166" s="16" t="s">
        <v>82</v>
      </c>
      <c r="F166" s="10">
        <f>форма!F166/1000</f>
        <v>64.51955000000001</v>
      </c>
      <c r="G166" s="10">
        <f>форма!G166/1000</f>
        <v>0</v>
      </c>
      <c r="H166" s="10">
        <f>форма!H166/1000</f>
        <v>0</v>
      </c>
      <c r="I166" s="10">
        <f>форма!I166/1000</f>
        <v>0</v>
      </c>
      <c r="J166" s="10">
        <f>форма!J166/1000</f>
        <v>0</v>
      </c>
    </row>
    <row r="167" spans="1:10" ht="24.9" x14ac:dyDescent="0.3">
      <c r="A167" s="86"/>
      <c r="B167" s="93"/>
      <c r="C167" s="68" t="s">
        <v>290</v>
      </c>
      <c r="D167" s="68"/>
      <c r="E167" s="16" t="s">
        <v>45</v>
      </c>
      <c r="F167" s="10">
        <f>форма!F167/1000</f>
        <v>64.709400000000002</v>
      </c>
      <c r="G167" s="10">
        <f>форма!G167/1000</f>
        <v>0</v>
      </c>
      <c r="H167" s="10">
        <f>форма!H167/1000</f>
        <v>0</v>
      </c>
      <c r="I167" s="10">
        <f>форма!I167/1000</f>
        <v>0</v>
      </c>
      <c r="J167" s="10">
        <f>форма!J167/1000</f>
        <v>0</v>
      </c>
    </row>
    <row r="168" spans="1:10" x14ac:dyDescent="0.3">
      <c r="A168" s="86"/>
      <c r="B168" s="93"/>
      <c r="C168" s="68" t="s">
        <v>71</v>
      </c>
      <c r="D168" s="68"/>
      <c r="E168" s="2" t="s">
        <v>72</v>
      </c>
      <c r="F168" s="10">
        <f>форма!F168/1000</f>
        <v>0</v>
      </c>
      <c r="G168" s="10">
        <f>форма!G168/1000</f>
        <v>0</v>
      </c>
      <c r="H168" s="10">
        <f>форма!H168/1000</f>
        <v>0</v>
      </c>
      <c r="I168" s="10">
        <f>форма!I168/1000</f>
        <v>60093</v>
      </c>
      <c r="J168" s="10">
        <f>форма!J168/1000</f>
        <v>0</v>
      </c>
    </row>
    <row r="169" spans="1:10" x14ac:dyDescent="0.3">
      <c r="A169" s="86"/>
      <c r="B169" s="93"/>
      <c r="C169" s="89" t="s">
        <v>291</v>
      </c>
      <c r="D169" s="68"/>
      <c r="E169" s="16" t="s">
        <v>85</v>
      </c>
      <c r="F169" s="10">
        <f>форма!F169/1000</f>
        <v>0</v>
      </c>
      <c r="G169" s="10">
        <f>форма!G169/1000</f>
        <v>0</v>
      </c>
      <c r="H169" s="10">
        <f>форма!H169/1000</f>
        <v>0</v>
      </c>
      <c r="I169" s="10">
        <f>форма!I169/1000</f>
        <v>0</v>
      </c>
      <c r="J169" s="10">
        <f>форма!J169/1000</f>
        <v>0</v>
      </c>
    </row>
    <row r="170" spans="1:10" x14ac:dyDescent="0.3">
      <c r="A170" s="86"/>
      <c r="B170" s="93"/>
      <c r="C170" s="89"/>
      <c r="D170" s="60"/>
      <c r="E170" s="9" t="s">
        <v>245</v>
      </c>
      <c r="F170" s="10">
        <f>форма!F170/1000</f>
        <v>11.656000000000001</v>
      </c>
      <c r="G170" s="10">
        <f>форма!G170/1000</f>
        <v>0</v>
      </c>
      <c r="H170" s="10">
        <f>форма!H170/1000</f>
        <v>0</v>
      </c>
      <c r="I170" s="10">
        <f>форма!I170/1000</f>
        <v>0</v>
      </c>
      <c r="J170" s="10">
        <f>форма!J170/1000</f>
        <v>0</v>
      </c>
    </row>
    <row r="171" spans="1:10" ht="24.9" x14ac:dyDescent="0.3">
      <c r="A171" s="86"/>
      <c r="B171" s="93"/>
      <c r="C171" s="68" t="s">
        <v>292</v>
      </c>
      <c r="D171" s="68"/>
      <c r="E171" s="16" t="s">
        <v>49</v>
      </c>
      <c r="F171" s="10">
        <f>форма!F171/1000</f>
        <v>159.7235</v>
      </c>
      <c r="G171" s="10">
        <f>форма!G171/1000</f>
        <v>0</v>
      </c>
      <c r="H171" s="10">
        <f>форма!H171/1000</f>
        <v>0</v>
      </c>
      <c r="I171" s="10">
        <f>форма!I171/1000</f>
        <v>0</v>
      </c>
      <c r="J171" s="10">
        <f>форма!J171/1000</f>
        <v>0</v>
      </c>
    </row>
    <row r="172" spans="1:10" ht="24.9" x14ac:dyDescent="0.3">
      <c r="A172" s="86"/>
      <c r="B172" s="93"/>
      <c r="C172" s="68" t="s">
        <v>293</v>
      </c>
      <c r="D172" s="68"/>
      <c r="E172" s="16" t="s">
        <v>19</v>
      </c>
      <c r="F172" s="10">
        <f>форма!F172/1000</f>
        <v>390.21600000000001</v>
      </c>
      <c r="G172" s="10">
        <f>форма!G172/1000</f>
        <v>0</v>
      </c>
      <c r="H172" s="10">
        <f>форма!H172/1000</f>
        <v>0</v>
      </c>
      <c r="I172" s="10">
        <f>форма!I172/1000</f>
        <v>0</v>
      </c>
      <c r="J172" s="10">
        <f>форма!J172/1000</f>
        <v>0</v>
      </c>
    </row>
    <row r="173" spans="1:10" ht="62.2" x14ac:dyDescent="0.3">
      <c r="A173" s="86"/>
      <c r="B173" s="93"/>
      <c r="C173" s="68" t="s">
        <v>294</v>
      </c>
      <c r="D173" s="68" t="s">
        <v>307</v>
      </c>
      <c r="E173" s="16" t="s">
        <v>25</v>
      </c>
      <c r="F173" s="10">
        <f>форма!F173/1000</f>
        <v>0</v>
      </c>
      <c r="G173" s="10">
        <f>форма!G173/1000</f>
        <v>1353.6679999999999</v>
      </c>
      <c r="H173" s="10">
        <f>форма!H173/1000</f>
        <v>0</v>
      </c>
      <c r="I173" s="10">
        <f>форма!I173/1000</f>
        <v>0</v>
      </c>
      <c r="J173" s="10">
        <f>форма!J173/1000</f>
        <v>0</v>
      </c>
    </row>
    <row r="174" spans="1:10" ht="37.35" x14ac:dyDescent="0.3">
      <c r="A174" s="86"/>
      <c r="B174" s="93"/>
      <c r="C174" s="68" t="s">
        <v>53</v>
      </c>
      <c r="D174" s="68" t="s">
        <v>274</v>
      </c>
      <c r="E174" s="66" t="s">
        <v>54</v>
      </c>
      <c r="F174" s="10">
        <f>форма!F174/1000</f>
        <v>0</v>
      </c>
      <c r="G174" s="10">
        <f>форма!G174/1000</f>
        <v>0</v>
      </c>
      <c r="H174" s="10">
        <f>форма!H174/1000</f>
        <v>0</v>
      </c>
      <c r="I174" s="10">
        <f>форма!I174/1000</f>
        <v>0</v>
      </c>
      <c r="J174" s="10">
        <f>форма!J174/1000</f>
        <v>0</v>
      </c>
    </row>
    <row r="175" spans="1:10" ht="24.9" x14ac:dyDescent="0.3">
      <c r="A175" s="86"/>
      <c r="B175" s="93"/>
      <c r="C175" s="68" t="s">
        <v>295</v>
      </c>
      <c r="D175" s="60"/>
      <c r="E175" s="66" t="s">
        <v>27</v>
      </c>
      <c r="F175" s="10">
        <f>форма!F175/1000</f>
        <v>0</v>
      </c>
      <c r="G175" s="10">
        <f>форма!G175/1000</f>
        <v>1869.3</v>
      </c>
      <c r="H175" s="10">
        <f>форма!H175/1000</f>
        <v>0</v>
      </c>
      <c r="I175" s="10">
        <f>форма!I175/1000</f>
        <v>0</v>
      </c>
      <c r="J175" s="10">
        <f>форма!J175/1000</f>
        <v>0</v>
      </c>
    </row>
    <row r="176" spans="1:10" ht="24.9" x14ac:dyDescent="0.3">
      <c r="A176" s="86"/>
      <c r="B176" s="93"/>
      <c r="C176" s="68" t="s">
        <v>296</v>
      </c>
      <c r="D176" s="68"/>
      <c r="E176" s="16" t="s">
        <v>246</v>
      </c>
      <c r="F176" s="10">
        <f>форма!F176/1000</f>
        <v>296.68</v>
      </c>
      <c r="G176" s="10">
        <f>форма!G176/1000</f>
        <v>0</v>
      </c>
      <c r="H176" s="10">
        <f>форма!H176/1000</f>
        <v>0</v>
      </c>
      <c r="I176" s="10">
        <f>форма!I176/1000</f>
        <v>0</v>
      </c>
      <c r="J176" s="10">
        <f>форма!J176/1000</f>
        <v>0</v>
      </c>
    </row>
    <row r="177" spans="1:10" ht="24.9" x14ac:dyDescent="0.3">
      <c r="A177" s="86">
        <v>31</v>
      </c>
      <c r="B177" s="93" t="s">
        <v>30</v>
      </c>
      <c r="C177" s="68" t="s">
        <v>14</v>
      </c>
      <c r="D177" s="60"/>
      <c r="E177" s="66" t="s">
        <v>15</v>
      </c>
      <c r="F177" s="10">
        <f>форма!F177/1000</f>
        <v>551.88756999999998</v>
      </c>
      <c r="G177" s="10">
        <f>форма!G177/1000</f>
        <v>0</v>
      </c>
      <c r="H177" s="10">
        <f>форма!H177/1000</f>
        <v>0</v>
      </c>
      <c r="I177" s="10">
        <f>форма!I177/1000</f>
        <v>0</v>
      </c>
      <c r="J177" s="10">
        <f>форма!J177/1000</f>
        <v>0</v>
      </c>
    </row>
    <row r="178" spans="1:10" ht="74.650000000000006" x14ac:dyDescent="0.3">
      <c r="A178" s="86"/>
      <c r="B178" s="93"/>
      <c r="C178" s="68" t="s">
        <v>73</v>
      </c>
      <c r="D178" s="68" t="s">
        <v>308</v>
      </c>
      <c r="E178" s="66" t="s">
        <v>249</v>
      </c>
      <c r="F178" s="10">
        <f>форма!F178/1000</f>
        <v>0</v>
      </c>
      <c r="G178" s="10">
        <f>форма!G178/1000</f>
        <v>963.48</v>
      </c>
      <c r="H178" s="10">
        <f>форма!H178/1000</f>
        <v>0</v>
      </c>
      <c r="I178" s="10">
        <f>форма!I178/1000</f>
        <v>0</v>
      </c>
      <c r="J178" s="10">
        <f>форма!J178/1000</f>
        <v>0</v>
      </c>
    </row>
    <row r="179" spans="1:10" ht="24.9" x14ac:dyDescent="0.3">
      <c r="A179" s="86"/>
      <c r="B179" s="93"/>
      <c r="C179" s="68" t="s">
        <v>31</v>
      </c>
      <c r="D179" s="60"/>
      <c r="E179" s="66" t="s">
        <v>32</v>
      </c>
      <c r="F179" s="10">
        <f>форма!F179/1000</f>
        <v>612</v>
      </c>
      <c r="G179" s="10">
        <f>форма!G179/1000</f>
        <v>0</v>
      </c>
      <c r="H179" s="10">
        <f>форма!H179/1000</f>
        <v>0</v>
      </c>
      <c r="I179" s="10">
        <f>форма!I179/1000</f>
        <v>0</v>
      </c>
      <c r="J179" s="10">
        <f>форма!J179/1000</f>
        <v>0</v>
      </c>
    </row>
    <row r="180" spans="1:10" x14ac:dyDescent="0.3">
      <c r="A180" s="86"/>
      <c r="B180" s="93"/>
      <c r="C180" s="68" t="s">
        <v>33</v>
      </c>
      <c r="D180" s="60"/>
      <c r="E180" s="66" t="s">
        <v>34</v>
      </c>
      <c r="F180" s="10">
        <f>форма!F180/1000</f>
        <v>520.01279999999997</v>
      </c>
      <c r="G180" s="10">
        <f>форма!G180/1000</f>
        <v>0</v>
      </c>
      <c r="H180" s="10">
        <f>форма!H180/1000</f>
        <v>0</v>
      </c>
      <c r="I180" s="10">
        <f>форма!I180/1000</f>
        <v>0</v>
      </c>
      <c r="J180" s="10">
        <f>форма!J180/1000</f>
        <v>0</v>
      </c>
    </row>
    <row r="181" spans="1:10" ht="24.9" x14ac:dyDescent="0.3">
      <c r="A181" s="86"/>
      <c r="B181" s="93"/>
      <c r="C181" s="68" t="s">
        <v>35</v>
      </c>
      <c r="D181" s="60"/>
      <c r="E181" s="66" t="s">
        <v>36</v>
      </c>
      <c r="F181" s="10">
        <f>форма!F181/1000</f>
        <v>3574.3465200000001</v>
      </c>
      <c r="G181" s="10">
        <f>форма!G181/1000</f>
        <v>0</v>
      </c>
      <c r="H181" s="10">
        <f>форма!H181/1000</f>
        <v>0</v>
      </c>
      <c r="I181" s="10">
        <f>форма!I181/1000</f>
        <v>0</v>
      </c>
      <c r="J181" s="10">
        <f>форма!J181/1000</f>
        <v>0</v>
      </c>
    </row>
    <row r="182" spans="1:10" ht="24.9" x14ac:dyDescent="0.3">
      <c r="A182" s="86"/>
      <c r="B182" s="93"/>
      <c r="C182" s="68" t="s">
        <v>37</v>
      </c>
      <c r="D182" s="60"/>
      <c r="E182" s="66" t="s">
        <v>15</v>
      </c>
      <c r="F182" s="10">
        <f>форма!F182/1000</f>
        <v>266.32521999999994</v>
      </c>
      <c r="G182" s="10">
        <f>форма!G182/1000</f>
        <v>0</v>
      </c>
      <c r="H182" s="10">
        <f>форма!H182/1000</f>
        <v>0</v>
      </c>
      <c r="I182" s="10">
        <f>форма!I182/1000</f>
        <v>0</v>
      </c>
      <c r="J182" s="10">
        <f>форма!J182/1000</f>
        <v>0</v>
      </c>
    </row>
    <row r="183" spans="1:10" x14ac:dyDescent="0.3">
      <c r="A183" s="86"/>
      <c r="B183" s="93"/>
      <c r="C183" s="68" t="s">
        <v>38</v>
      </c>
      <c r="D183" s="60"/>
      <c r="E183" s="66" t="s">
        <v>39</v>
      </c>
      <c r="F183" s="10">
        <f>форма!F183/1000</f>
        <v>443.16091999999998</v>
      </c>
      <c r="G183" s="10">
        <f>форма!G183/1000</f>
        <v>0</v>
      </c>
      <c r="H183" s="10">
        <f>форма!H183/1000</f>
        <v>0</v>
      </c>
      <c r="I183" s="10">
        <f>форма!I183/1000</f>
        <v>0</v>
      </c>
      <c r="J183" s="10">
        <f>форма!J183/1000</f>
        <v>0</v>
      </c>
    </row>
    <row r="184" spans="1:10" x14ac:dyDescent="0.3">
      <c r="A184" s="86"/>
      <c r="B184" s="93"/>
      <c r="C184" s="68" t="s">
        <v>40</v>
      </c>
      <c r="D184" s="60"/>
      <c r="E184" s="66" t="s">
        <v>41</v>
      </c>
      <c r="F184" s="10">
        <f>форма!F184/1000</f>
        <v>3.8</v>
      </c>
      <c r="G184" s="10">
        <f>форма!G184/1000</f>
        <v>0</v>
      </c>
      <c r="H184" s="10">
        <f>форма!H184/1000</f>
        <v>0</v>
      </c>
      <c r="I184" s="10">
        <f>форма!I184/1000</f>
        <v>0</v>
      </c>
      <c r="J184" s="10">
        <f>форма!J184/1000</f>
        <v>0</v>
      </c>
    </row>
    <row r="185" spans="1:10" ht="24.9" x14ac:dyDescent="0.3">
      <c r="A185" s="86"/>
      <c r="B185" s="93"/>
      <c r="C185" s="68" t="s">
        <v>42</v>
      </c>
      <c r="D185" s="60"/>
      <c r="E185" s="66" t="s">
        <v>43</v>
      </c>
      <c r="F185" s="10">
        <f>форма!F185/1000</f>
        <v>213</v>
      </c>
      <c r="G185" s="10">
        <f>форма!G185/1000</f>
        <v>0</v>
      </c>
      <c r="H185" s="10">
        <f>форма!H185/1000</f>
        <v>0</v>
      </c>
      <c r="I185" s="10">
        <f>форма!I185/1000</f>
        <v>0</v>
      </c>
      <c r="J185" s="10">
        <f>форма!J185/1000</f>
        <v>0</v>
      </c>
    </row>
    <row r="186" spans="1:10" ht="24.9" x14ac:dyDescent="0.3">
      <c r="A186" s="86"/>
      <c r="B186" s="93"/>
      <c r="C186" s="68" t="s">
        <v>44</v>
      </c>
      <c r="D186" s="60"/>
      <c r="E186" s="66" t="s">
        <v>45</v>
      </c>
      <c r="F186" s="10">
        <f>форма!F186/1000</f>
        <v>184.88399999999999</v>
      </c>
      <c r="G186" s="10">
        <f>форма!G186/1000</f>
        <v>0</v>
      </c>
      <c r="H186" s="10">
        <f>форма!H186/1000</f>
        <v>0</v>
      </c>
      <c r="I186" s="10">
        <f>форма!I186/1000</f>
        <v>0</v>
      </c>
      <c r="J186" s="10">
        <f>форма!J186/1000</f>
        <v>0</v>
      </c>
    </row>
    <row r="187" spans="1:10" x14ac:dyDescent="0.3">
      <c r="A187" s="86"/>
      <c r="B187" s="93"/>
      <c r="C187" s="68" t="s">
        <v>46</v>
      </c>
      <c r="D187" s="60"/>
      <c r="E187" s="66" t="s">
        <v>47</v>
      </c>
      <c r="F187" s="10">
        <f>форма!F187/1000</f>
        <v>1243.7726100000002</v>
      </c>
      <c r="G187" s="10">
        <f>форма!G187/1000</f>
        <v>0</v>
      </c>
      <c r="H187" s="10">
        <f>форма!H187/1000</f>
        <v>0</v>
      </c>
      <c r="I187" s="10">
        <f>форма!I187/1000</f>
        <v>0</v>
      </c>
      <c r="J187" s="10">
        <f>форма!J187/1000</f>
        <v>0</v>
      </c>
    </row>
    <row r="188" spans="1:10" ht="24.9" x14ac:dyDescent="0.3">
      <c r="A188" s="86"/>
      <c r="B188" s="93"/>
      <c r="C188" s="68" t="s">
        <v>48</v>
      </c>
      <c r="D188" s="60"/>
      <c r="E188" s="66" t="s">
        <v>49</v>
      </c>
      <c r="F188" s="10">
        <f>форма!F188/1000</f>
        <v>63.9</v>
      </c>
      <c r="G188" s="10">
        <f>форма!G188/1000</f>
        <v>0</v>
      </c>
      <c r="H188" s="10">
        <f>форма!H188/1000</f>
        <v>0</v>
      </c>
      <c r="I188" s="10">
        <f>форма!I188/1000</f>
        <v>0</v>
      </c>
      <c r="J188" s="10">
        <f>форма!J188/1000</f>
        <v>0</v>
      </c>
    </row>
    <row r="189" spans="1:10" ht="24.9" x14ac:dyDescent="0.3">
      <c r="A189" s="86"/>
      <c r="B189" s="93"/>
      <c r="C189" s="68" t="s">
        <v>42</v>
      </c>
      <c r="D189" s="60"/>
      <c r="E189" s="66" t="s">
        <v>50</v>
      </c>
      <c r="F189" s="10">
        <f>форма!F189/1000</f>
        <v>47.44</v>
      </c>
      <c r="G189" s="10">
        <f>форма!G189/1000</f>
        <v>0</v>
      </c>
      <c r="H189" s="10">
        <f>форма!H189/1000</f>
        <v>0</v>
      </c>
      <c r="I189" s="10">
        <f>форма!I189/1000</f>
        <v>0</v>
      </c>
      <c r="J189" s="10">
        <f>форма!J189/1000</f>
        <v>0</v>
      </c>
    </row>
    <row r="190" spans="1:10" ht="62.2" x14ac:dyDescent="0.3">
      <c r="A190" s="86"/>
      <c r="B190" s="93"/>
      <c r="C190" s="68" t="s">
        <v>20</v>
      </c>
      <c r="D190" s="60"/>
      <c r="E190" s="66" t="s">
        <v>15</v>
      </c>
      <c r="F190" s="10">
        <f>форма!F190/1000</f>
        <v>2079.3344999999999</v>
      </c>
      <c r="G190" s="10">
        <f>форма!G190/1000</f>
        <v>0</v>
      </c>
      <c r="H190" s="10">
        <f>форма!H190/1000</f>
        <v>0</v>
      </c>
      <c r="I190" s="10">
        <f>форма!I190/1000</f>
        <v>0</v>
      </c>
      <c r="J190" s="10">
        <f>форма!J190/1000</f>
        <v>0</v>
      </c>
    </row>
    <row r="191" spans="1:10" ht="37.35" x14ac:dyDescent="0.3">
      <c r="A191" s="86"/>
      <c r="B191" s="93"/>
      <c r="C191" s="68" t="s">
        <v>21</v>
      </c>
      <c r="D191" s="60"/>
      <c r="E191" s="66" t="s">
        <v>15</v>
      </c>
      <c r="F191" s="10">
        <f>форма!F191/1000</f>
        <v>5299.3245999999999</v>
      </c>
      <c r="G191" s="10">
        <f>форма!G191/1000</f>
        <v>0</v>
      </c>
      <c r="H191" s="10">
        <f>форма!H191/1000</f>
        <v>0</v>
      </c>
      <c r="I191" s="10">
        <f>форма!I191/1000</f>
        <v>0</v>
      </c>
      <c r="J191" s="10">
        <f>форма!J191/1000</f>
        <v>0</v>
      </c>
    </row>
    <row r="192" spans="1:10" ht="37.35" x14ac:dyDescent="0.3">
      <c r="A192" s="86"/>
      <c r="B192" s="93"/>
      <c r="C192" s="68" t="s">
        <v>21</v>
      </c>
      <c r="D192" s="68" t="s">
        <v>306</v>
      </c>
      <c r="E192" s="66" t="s">
        <v>23</v>
      </c>
      <c r="F192" s="10">
        <f>форма!F192/1000</f>
        <v>0</v>
      </c>
      <c r="G192" s="10">
        <f>форма!G192/1000</f>
        <v>2002.0008799999998</v>
      </c>
      <c r="H192" s="10">
        <f>форма!H192/1000</f>
        <v>0</v>
      </c>
      <c r="I192" s="10">
        <f>форма!I192/1000</f>
        <v>0</v>
      </c>
      <c r="J192" s="10">
        <f>форма!J192/1000</f>
        <v>0</v>
      </c>
    </row>
    <row r="193" spans="1:10" ht="62.2" x14ac:dyDescent="0.3">
      <c r="A193" s="86"/>
      <c r="B193" s="93"/>
      <c r="C193" s="68" t="s">
        <v>51</v>
      </c>
      <c r="D193" s="68" t="s">
        <v>307</v>
      </c>
      <c r="E193" s="66" t="s">
        <v>25</v>
      </c>
      <c r="F193" s="10">
        <f>форма!F193/1000</f>
        <v>0</v>
      </c>
      <c r="G193" s="10">
        <f>форма!G193/1000</f>
        <v>1407</v>
      </c>
      <c r="H193" s="10">
        <f>форма!H193/1000</f>
        <v>0</v>
      </c>
      <c r="I193" s="10">
        <f>форма!I193/1000</f>
        <v>0</v>
      </c>
      <c r="J193" s="10">
        <f>форма!J193/1000</f>
        <v>0</v>
      </c>
    </row>
    <row r="194" spans="1:10" ht="24.9" x14ac:dyDescent="0.3">
      <c r="A194" s="86"/>
      <c r="B194" s="93"/>
      <c r="C194" s="68" t="s">
        <v>52</v>
      </c>
      <c r="D194" s="60"/>
      <c r="E194" s="66" t="s">
        <v>27</v>
      </c>
      <c r="F194" s="10">
        <f>форма!F194/1000</f>
        <v>0</v>
      </c>
      <c r="G194" s="10">
        <f>форма!G194/1000</f>
        <v>1909.5</v>
      </c>
      <c r="H194" s="10">
        <f>форма!H194/1000</f>
        <v>0</v>
      </c>
      <c r="I194" s="10">
        <f>форма!I194/1000</f>
        <v>0</v>
      </c>
      <c r="J194" s="10">
        <f>форма!J194/1000</f>
        <v>0</v>
      </c>
    </row>
    <row r="195" spans="1:10" ht="37.35" x14ac:dyDescent="0.3">
      <c r="A195" s="86"/>
      <c r="B195" s="93"/>
      <c r="C195" s="68" t="s">
        <v>53</v>
      </c>
      <c r="D195" s="68" t="s">
        <v>274</v>
      </c>
      <c r="E195" s="66" t="s">
        <v>54</v>
      </c>
      <c r="F195" s="10">
        <f>форма!F195/1000</f>
        <v>0</v>
      </c>
      <c r="G195" s="10">
        <f>форма!G195/1000</f>
        <v>50</v>
      </c>
      <c r="H195" s="10">
        <f>форма!H195/1000</f>
        <v>0</v>
      </c>
      <c r="I195" s="10">
        <f>форма!I195/1000</f>
        <v>0</v>
      </c>
      <c r="J195" s="10">
        <f>форма!J195/1000</f>
        <v>0</v>
      </c>
    </row>
    <row r="196" spans="1:10" ht="49.75" x14ac:dyDescent="0.3">
      <c r="A196" s="86"/>
      <c r="B196" s="93"/>
      <c r="C196" s="68" t="s">
        <v>55</v>
      </c>
      <c r="D196" s="68" t="s">
        <v>309</v>
      </c>
      <c r="E196" s="66" t="s">
        <v>56</v>
      </c>
      <c r="F196" s="10">
        <f>форма!F196/1000</f>
        <v>0</v>
      </c>
      <c r="G196" s="10">
        <f>форма!G196/1000</f>
        <v>572</v>
      </c>
      <c r="H196" s="10">
        <f>форма!H196/1000</f>
        <v>0</v>
      </c>
      <c r="I196" s="10">
        <f>форма!I196/1000</f>
        <v>0</v>
      </c>
      <c r="J196" s="10">
        <f>форма!J196/1000</f>
        <v>0</v>
      </c>
    </row>
    <row r="197" spans="1:10" x14ac:dyDescent="0.3">
      <c r="A197" s="86"/>
      <c r="B197" s="93"/>
      <c r="C197" s="68" t="s">
        <v>33</v>
      </c>
      <c r="D197" s="60"/>
      <c r="E197" s="66" t="s">
        <v>57</v>
      </c>
      <c r="F197" s="10">
        <f>форма!F197/1000</f>
        <v>0</v>
      </c>
      <c r="G197" s="10">
        <f>форма!G197/1000</f>
        <v>214.83</v>
      </c>
      <c r="H197" s="10">
        <f>форма!H197/1000</f>
        <v>0</v>
      </c>
      <c r="I197" s="10">
        <f>форма!I197/1000</f>
        <v>0</v>
      </c>
      <c r="J197" s="10">
        <f>форма!J197/1000</f>
        <v>0</v>
      </c>
    </row>
    <row r="198" spans="1:10" ht="37.35" x14ac:dyDescent="0.3">
      <c r="A198" s="86">
        <v>32</v>
      </c>
      <c r="B198" s="93" t="s">
        <v>127</v>
      </c>
      <c r="C198" s="68" t="s">
        <v>21</v>
      </c>
      <c r="D198" s="68" t="s">
        <v>306</v>
      </c>
      <c r="E198" s="2" t="s">
        <v>124</v>
      </c>
      <c r="F198" s="10">
        <f>форма!F198/1000</f>
        <v>0</v>
      </c>
      <c r="G198" s="10">
        <f>форма!G198/1000</f>
        <v>2316.1381499999998</v>
      </c>
      <c r="H198" s="10">
        <f>форма!H198/1000</f>
        <v>0</v>
      </c>
      <c r="I198" s="10">
        <f>форма!I198/1000</f>
        <v>0</v>
      </c>
      <c r="J198" s="10">
        <f>форма!J198/1000</f>
        <v>0</v>
      </c>
    </row>
    <row r="199" spans="1:10" ht="49.75" x14ac:dyDescent="0.3">
      <c r="A199" s="86"/>
      <c r="B199" s="93"/>
      <c r="C199" s="68" t="s">
        <v>38</v>
      </c>
      <c r="D199" s="68" t="s">
        <v>309</v>
      </c>
      <c r="E199" s="2" t="s">
        <v>128</v>
      </c>
      <c r="F199" s="10">
        <f>форма!F199/1000</f>
        <v>0</v>
      </c>
      <c r="G199" s="10">
        <f>форма!G199/1000</f>
        <v>420</v>
      </c>
      <c r="H199" s="10">
        <f>форма!H199/1000</f>
        <v>0</v>
      </c>
      <c r="I199" s="10">
        <f>форма!I199/1000</f>
        <v>0</v>
      </c>
      <c r="J199" s="10">
        <f>форма!J199/1000</f>
        <v>0</v>
      </c>
    </row>
    <row r="200" spans="1:10" ht="37.35" x14ac:dyDescent="0.3">
      <c r="A200" s="86"/>
      <c r="B200" s="93"/>
      <c r="C200" s="68" t="s">
        <v>129</v>
      </c>
      <c r="D200" s="68"/>
      <c r="E200" s="2" t="s">
        <v>130</v>
      </c>
      <c r="F200" s="10">
        <f>форма!F200/1000</f>
        <v>0</v>
      </c>
      <c r="G200" s="10">
        <f>форма!G200/1000</f>
        <v>2860</v>
      </c>
      <c r="H200" s="10">
        <f>форма!H200/1000</f>
        <v>0</v>
      </c>
      <c r="I200" s="10">
        <f>форма!I200/1000</f>
        <v>0</v>
      </c>
      <c r="J200" s="10">
        <f>форма!J200/1000</f>
        <v>0</v>
      </c>
    </row>
    <row r="201" spans="1:10" x14ac:dyDescent="0.3">
      <c r="A201" s="86"/>
      <c r="B201" s="93"/>
      <c r="C201" s="68" t="s">
        <v>33</v>
      </c>
      <c r="D201" s="68"/>
      <c r="E201" s="2" t="s">
        <v>125</v>
      </c>
      <c r="F201" s="10">
        <f>форма!F201/1000</f>
        <v>0</v>
      </c>
      <c r="G201" s="10">
        <f>форма!G201/1000</f>
        <v>214.83</v>
      </c>
      <c r="H201" s="10">
        <f>форма!H201/1000</f>
        <v>0</v>
      </c>
      <c r="I201" s="10">
        <f>форма!I201/1000</f>
        <v>0</v>
      </c>
      <c r="J201" s="10">
        <f>форма!J201/1000</f>
        <v>0</v>
      </c>
    </row>
    <row r="202" spans="1:10" ht="24.9" x14ac:dyDescent="0.3">
      <c r="A202" s="86"/>
      <c r="B202" s="93"/>
      <c r="C202" s="68" t="s">
        <v>48</v>
      </c>
      <c r="D202" s="68"/>
      <c r="E202" s="2" t="s">
        <v>131</v>
      </c>
      <c r="F202" s="10">
        <f>форма!F202/1000</f>
        <v>0</v>
      </c>
      <c r="G202" s="10">
        <f>форма!G202/1000</f>
        <v>900.2</v>
      </c>
      <c r="H202" s="10">
        <f>форма!H202/1000</f>
        <v>0</v>
      </c>
      <c r="I202" s="10">
        <f>форма!I202/1000</f>
        <v>0</v>
      </c>
      <c r="J202" s="10">
        <f>форма!J202/1000</f>
        <v>0</v>
      </c>
    </row>
    <row r="203" spans="1:10" ht="24.9" x14ac:dyDescent="0.3">
      <c r="A203" s="86"/>
      <c r="B203" s="93"/>
      <c r="C203" s="68" t="s">
        <v>18</v>
      </c>
      <c r="D203" s="68"/>
      <c r="E203" s="2" t="s">
        <v>132</v>
      </c>
      <c r="F203" s="10">
        <f>форма!F203/1000</f>
        <v>0</v>
      </c>
      <c r="G203" s="10">
        <f>форма!G203/1000</f>
        <v>200</v>
      </c>
      <c r="H203" s="10">
        <f>форма!H203/1000</f>
        <v>0</v>
      </c>
      <c r="I203" s="10">
        <f>форма!I203/1000</f>
        <v>0</v>
      </c>
      <c r="J203" s="10">
        <f>форма!J203/1000</f>
        <v>0</v>
      </c>
    </row>
    <row r="204" spans="1:10" ht="74.650000000000006" x14ac:dyDescent="0.3">
      <c r="A204" s="86"/>
      <c r="B204" s="93"/>
      <c r="C204" s="67" t="s">
        <v>73</v>
      </c>
      <c r="D204" s="68" t="s">
        <v>308</v>
      </c>
      <c r="E204" s="2" t="s">
        <v>126</v>
      </c>
      <c r="F204" s="10">
        <f>форма!F204/1000</f>
        <v>0</v>
      </c>
      <c r="G204" s="10">
        <f>форма!G204/1000</f>
        <v>911.4</v>
      </c>
      <c r="H204" s="10">
        <f>форма!H204/1000</f>
        <v>0</v>
      </c>
      <c r="I204" s="10">
        <f>форма!I204/1000</f>
        <v>0</v>
      </c>
      <c r="J204" s="10">
        <f>форма!J204/1000</f>
        <v>0</v>
      </c>
    </row>
    <row r="205" spans="1:10" ht="37.35" x14ac:dyDescent="0.3">
      <c r="A205" s="86"/>
      <c r="B205" s="93"/>
      <c r="C205" s="68" t="s">
        <v>53</v>
      </c>
      <c r="D205" s="68" t="s">
        <v>274</v>
      </c>
      <c r="E205" s="66" t="s">
        <v>54</v>
      </c>
      <c r="F205" s="10">
        <f>форма!F205/1000</f>
        <v>0</v>
      </c>
      <c r="G205" s="10">
        <f>форма!G205/1000</f>
        <v>0</v>
      </c>
      <c r="H205" s="10">
        <f>форма!H205/1000</f>
        <v>0</v>
      </c>
      <c r="I205" s="10">
        <f>форма!I205/1000</f>
        <v>0</v>
      </c>
      <c r="J205" s="10">
        <f>форма!J205/1000</f>
        <v>0</v>
      </c>
    </row>
    <row r="206" spans="1:10" ht="24.9" x14ac:dyDescent="0.3">
      <c r="A206" s="86"/>
      <c r="B206" s="93"/>
      <c r="C206" s="68" t="s">
        <v>75</v>
      </c>
      <c r="D206" s="68"/>
      <c r="E206" s="2" t="s">
        <v>133</v>
      </c>
      <c r="F206" s="10">
        <f>форма!F206/1000</f>
        <v>518.59435999999994</v>
      </c>
      <c r="G206" s="10">
        <f>форма!G206/1000</f>
        <v>0</v>
      </c>
      <c r="H206" s="10">
        <f>форма!H206/1000</f>
        <v>0</v>
      </c>
      <c r="I206" s="10">
        <f>форма!I206/1000</f>
        <v>0</v>
      </c>
      <c r="J206" s="10">
        <f>форма!J206/1000</f>
        <v>0</v>
      </c>
    </row>
    <row r="207" spans="1:10" ht="62.2" x14ac:dyDescent="0.3">
      <c r="A207" s="86"/>
      <c r="B207" s="93"/>
      <c r="C207" s="68" t="s">
        <v>20</v>
      </c>
      <c r="D207" s="68"/>
      <c r="E207" s="2" t="s">
        <v>116</v>
      </c>
      <c r="F207" s="10">
        <f>форма!F207/1000</f>
        <v>1420.77521</v>
      </c>
      <c r="G207" s="10">
        <f>форма!G207/1000</f>
        <v>0</v>
      </c>
      <c r="H207" s="10">
        <f>форма!H207/1000</f>
        <v>0</v>
      </c>
      <c r="I207" s="10">
        <f>форма!I207/1000</f>
        <v>0</v>
      </c>
      <c r="J207" s="10">
        <f>форма!J207/1000</f>
        <v>0</v>
      </c>
    </row>
    <row r="208" spans="1:10" ht="37.35" x14ac:dyDescent="0.3">
      <c r="A208" s="86"/>
      <c r="B208" s="93"/>
      <c r="C208" s="68" t="s">
        <v>21</v>
      </c>
      <c r="D208" s="68"/>
      <c r="E208" s="2" t="s">
        <v>117</v>
      </c>
      <c r="F208" s="10">
        <f>форма!F208/1000</f>
        <v>4479.9560000000001</v>
      </c>
      <c r="G208" s="10">
        <f>форма!G208/1000</f>
        <v>0</v>
      </c>
      <c r="H208" s="10">
        <f>форма!H208/1000</f>
        <v>0</v>
      </c>
      <c r="I208" s="10">
        <f>форма!I208/1000</f>
        <v>0</v>
      </c>
      <c r="J208" s="10">
        <f>форма!J208/1000</f>
        <v>0</v>
      </c>
    </row>
    <row r="209" spans="1:10" x14ac:dyDescent="0.3">
      <c r="A209" s="86"/>
      <c r="B209" s="93"/>
      <c r="C209" s="68" t="s">
        <v>76</v>
      </c>
      <c r="D209" s="68"/>
      <c r="E209" s="2" t="s">
        <v>123</v>
      </c>
      <c r="F209" s="10">
        <f>форма!F209/1000</f>
        <v>519.87</v>
      </c>
      <c r="G209" s="10">
        <f>форма!G209/1000</f>
        <v>0</v>
      </c>
      <c r="H209" s="10">
        <f>форма!H209/1000</f>
        <v>0</v>
      </c>
      <c r="I209" s="10">
        <f>форма!I209/1000</f>
        <v>0</v>
      </c>
      <c r="J209" s="10">
        <f>форма!J209/1000</f>
        <v>0</v>
      </c>
    </row>
    <row r="210" spans="1:10" ht="24.9" x14ac:dyDescent="0.3">
      <c r="A210" s="86"/>
      <c r="B210" s="93"/>
      <c r="C210" s="68" t="s">
        <v>134</v>
      </c>
      <c r="D210" s="68"/>
      <c r="E210" s="2" t="s">
        <v>116</v>
      </c>
      <c r="F210" s="10">
        <f>форма!F210/1000</f>
        <v>214.62514999999999</v>
      </c>
      <c r="G210" s="10">
        <f>форма!G210/1000</f>
        <v>0</v>
      </c>
      <c r="H210" s="10">
        <f>форма!H210/1000</f>
        <v>0</v>
      </c>
      <c r="I210" s="10">
        <f>форма!I210/1000</f>
        <v>0</v>
      </c>
      <c r="J210" s="10">
        <f>форма!J210/1000</f>
        <v>0</v>
      </c>
    </row>
    <row r="211" spans="1:10" ht="24.9" x14ac:dyDescent="0.3">
      <c r="A211" s="86"/>
      <c r="B211" s="93"/>
      <c r="C211" s="68" t="s">
        <v>135</v>
      </c>
      <c r="D211" s="68"/>
      <c r="E211" s="2" t="s">
        <v>136</v>
      </c>
      <c r="F211" s="10">
        <f>форма!F211/1000</f>
        <v>2748.6</v>
      </c>
      <c r="G211" s="10">
        <f>форма!G211/1000</f>
        <v>0</v>
      </c>
      <c r="H211" s="10">
        <f>форма!H211/1000</f>
        <v>0</v>
      </c>
      <c r="I211" s="10">
        <f>форма!I211/1000</f>
        <v>0</v>
      </c>
      <c r="J211" s="10">
        <f>форма!J211/1000</f>
        <v>0</v>
      </c>
    </row>
    <row r="212" spans="1:10" x14ac:dyDescent="0.3">
      <c r="A212" s="86"/>
      <c r="B212" s="93"/>
      <c r="C212" s="68" t="s">
        <v>53</v>
      </c>
      <c r="D212" s="68"/>
      <c r="E212" s="2" t="s">
        <v>118</v>
      </c>
      <c r="F212" s="10">
        <f>форма!F212/1000</f>
        <v>99.012179999999987</v>
      </c>
      <c r="G212" s="10">
        <f>форма!G212/1000</f>
        <v>0</v>
      </c>
      <c r="H212" s="10">
        <f>форма!H212/1000</f>
        <v>0</v>
      </c>
      <c r="I212" s="10">
        <f>форма!I212/1000</f>
        <v>0</v>
      </c>
      <c r="J212" s="10">
        <f>форма!J212/1000</f>
        <v>0</v>
      </c>
    </row>
    <row r="213" spans="1:10" ht="24.9" x14ac:dyDescent="0.3">
      <c r="A213" s="86"/>
      <c r="B213" s="93"/>
      <c r="C213" s="68" t="s">
        <v>79</v>
      </c>
      <c r="D213" s="68"/>
      <c r="E213" s="2" t="s">
        <v>137</v>
      </c>
      <c r="F213" s="10">
        <f>форма!F213/1000</f>
        <v>781.13121000000001</v>
      </c>
      <c r="G213" s="10">
        <f>форма!G213/1000</f>
        <v>0</v>
      </c>
      <c r="H213" s="10">
        <f>форма!H213/1000</f>
        <v>0</v>
      </c>
      <c r="I213" s="10">
        <f>форма!I213/1000</f>
        <v>0</v>
      </c>
      <c r="J213" s="10">
        <f>форма!J213/1000</f>
        <v>0</v>
      </c>
    </row>
    <row r="214" spans="1:10" x14ac:dyDescent="0.3">
      <c r="A214" s="86"/>
      <c r="B214" s="93"/>
      <c r="C214" s="68" t="s">
        <v>81</v>
      </c>
      <c r="D214" s="68"/>
      <c r="E214" s="2" t="s">
        <v>138</v>
      </c>
      <c r="F214" s="10">
        <f>форма!F214/1000</f>
        <v>81.867000000000004</v>
      </c>
      <c r="G214" s="10">
        <f>форма!G214/1000</f>
        <v>0</v>
      </c>
      <c r="H214" s="10">
        <f>форма!H214/1000</f>
        <v>0</v>
      </c>
      <c r="I214" s="10">
        <f>форма!I214/1000</f>
        <v>0</v>
      </c>
      <c r="J214" s="10">
        <f>форма!J214/1000</f>
        <v>0</v>
      </c>
    </row>
    <row r="215" spans="1:10" ht="24.9" x14ac:dyDescent="0.3">
      <c r="A215" s="86"/>
      <c r="B215" s="93"/>
      <c r="C215" s="68" t="s">
        <v>83</v>
      </c>
      <c r="D215" s="68"/>
      <c r="E215" s="2" t="s">
        <v>139</v>
      </c>
      <c r="F215" s="10">
        <f>форма!F215/1000</f>
        <v>184.88399999999999</v>
      </c>
      <c r="G215" s="10">
        <f>форма!G215/1000</f>
        <v>0</v>
      </c>
      <c r="H215" s="10">
        <f>форма!H215/1000</f>
        <v>0</v>
      </c>
      <c r="I215" s="10">
        <f>форма!I215/1000</f>
        <v>0</v>
      </c>
      <c r="J215" s="10">
        <f>форма!J215/1000</f>
        <v>0</v>
      </c>
    </row>
    <row r="216" spans="1:10" x14ac:dyDescent="0.3">
      <c r="A216" s="86"/>
      <c r="B216" s="93"/>
      <c r="C216" s="68" t="s">
        <v>87</v>
      </c>
      <c r="D216" s="68"/>
      <c r="E216" s="2" t="s">
        <v>120</v>
      </c>
      <c r="F216" s="10">
        <f>форма!F216/1000</f>
        <v>66.215000000000003</v>
      </c>
      <c r="G216" s="10">
        <f>форма!G216/1000</f>
        <v>0</v>
      </c>
      <c r="H216" s="10">
        <f>форма!H216/1000</f>
        <v>0</v>
      </c>
      <c r="I216" s="10">
        <f>форма!I216/1000</f>
        <v>0</v>
      </c>
      <c r="J216" s="10">
        <f>форма!J216/1000</f>
        <v>0</v>
      </c>
    </row>
    <row r="217" spans="1:10" ht="74.650000000000006" x14ac:dyDescent="0.3">
      <c r="A217" s="86"/>
      <c r="B217" s="93"/>
      <c r="C217" s="68" t="s">
        <v>173</v>
      </c>
      <c r="D217" s="68" t="s">
        <v>308</v>
      </c>
      <c r="E217" s="2" t="s">
        <v>90</v>
      </c>
      <c r="F217" s="10">
        <f>форма!F217/1000</f>
        <v>0</v>
      </c>
      <c r="G217" s="10">
        <f>форма!G217/1000</f>
        <v>0</v>
      </c>
      <c r="H217" s="10">
        <f>форма!H217/1000</f>
        <v>0</v>
      </c>
      <c r="I217" s="10">
        <f>форма!I217/1000</f>
        <v>0</v>
      </c>
      <c r="J217" s="10">
        <f>форма!J217/1000</f>
        <v>0</v>
      </c>
    </row>
    <row r="218" spans="1:10" ht="24.9" x14ac:dyDescent="0.25">
      <c r="A218" s="86">
        <v>33</v>
      </c>
      <c r="B218" s="93" t="s">
        <v>229</v>
      </c>
      <c r="C218" s="22" t="s">
        <v>75</v>
      </c>
      <c r="D218" s="68"/>
      <c r="E218" s="2" t="s">
        <v>92</v>
      </c>
      <c r="F218" s="10">
        <f>форма!F218/1000</f>
        <v>91.580359999999999</v>
      </c>
      <c r="G218" s="10">
        <f>форма!G218/1000</f>
        <v>0</v>
      </c>
      <c r="H218" s="10">
        <f>форма!H218/1000</f>
        <v>0</v>
      </c>
      <c r="I218" s="10">
        <f>форма!I218/1000</f>
        <v>0</v>
      </c>
      <c r="J218" s="10">
        <f>форма!J218/1000</f>
        <v>0</v>
      </c>
    </row>
    <row r="219" spans="1:10" ht="62.2" x14ac:dyDescent="0.25">
      <c r="A219" s="86"/>
      <c r="B219" s="93"/>
      <c r="C219" s="22" t="s">
        <v>20</v>
      </c>
      <c r="D219" s="68"/>
      <c r="E219" s="2" t="s">
        <v>92</v>
      </c>
      <c r="F219" s="10">
        <f>форма!F219/1000</f>
        <v>287.64340999999996</v>
      </c>
      <c r="G219" s="10">
        <f>форма!G219/1000</f>
        <v>0</v>
      </c>
      <c r="H219" s="10">
        <f>форма!H219/1000</f>
        <v>0</v>
      </c>
      <c r="I219" s="10">
        <f>форма!I219/1000</f>
        <v>0</v>
      </c>
      <c r="J219" s="10">
        <f>форма!J219/1000</f>
        <v>0</v>
      </c>
    </row>
    <row r="220" spans="1:10" ht="37.35" x14ac:dyDescent="0.3">
      <c r="A220" s="86"/>
      <c r="B220" s="93"/>
      <c r="C220" s="68" t="s">
        <v>21</v>
      </c>
      <c r="D220" s="68"/>
      <c r="E220" s="2" t="s">
        <v>93</v>
      </c>
      <c r="F220" s="10">
        <f>форма!F220/1000</f>
        <v>997.67200000000003</v>
      </c>
      <c r="G220" s="10">
        <f>форма!G220/1000</f>
        <v>0</v>
      </c>
      <c r="H220" s="10">
        <f>форма!H220/1000</f>
        <v>0</v>
      </c>
      <c r="I220" s="10">
        <f>форма!I220/1000</f>
        <v>0</v>
      </c>
      <c r="J220" s="10">
        <f>форма!J220/1000</f>
        <v>0</v>
      </c>
    </row>
    <row r="221" spans="1:10" ht="37.35" x14ac:dyDescent="0.3">
      <c r="A221" s="86"/>
      <c r="B221" s="93"/>
      <c r="C221" s="68" t="s">
        <v>169</v>
      </c>
      <c r="D221" s="68"/>
      <c r="E221" s="2" t="s">
        <v>170</v>
      </c>
      <c r="F221" s="10">
        <f>форма!F221/1000</f>
        <v>1001.5</v>
      </c>
      <c r="G221" s="10">
        <f>форма!G221/1000</f>
        <v>0</v>
      </c>
      <c r="H221" s="10">
        <f>форма!H221/1000</f>
        <v>0</v>
      </c>
      <c r="I221" s="10">
        <f>форма!I221/1000</f>
        <v>0</v>
      </c>
      <c r="J221" s="10">
        <f>форма!J221/1000</f>
        <v>0</v>
      </c>
    </row>
    <row r="222" spans="1:10" ht="24.9" x14ac:dyDescent="0.3">
      <c r="A222" s="86"/>
      <c r="B222" s="93"/>
      <c r="C222" s="68" t="s">
        <v>171</v>
      </c>
      <c r="D222" s="68"/>
      <c r="E222" s="2" t="s">
        <v>98</v>
      </c>
      <c r="F222" s="10">
        <f>форма!F222/1000</f>
        <v>479.12011999999999</v>
      </c>
      <c r="G222" s="10">
        <f>форма!G222/1000</f>
        <v>0</v>
      </c>
      <c r="H222" s="10">
        <f>форма!H222/1000</f>
        <v>0</v>
      </c>
      <c r="I222" s="10">
        <f>форма!I222/1000</f>
        <v>0</v>
      </c>
      <c r="J222" s="10">
        <f>форма!J222/1000</f>
        <v>0</v>
      </c>
    </row>
    <row r="223" spans="1:10" ht="24.9" x14ac:dyDescent="0.3">
      <c r="A223" s="86"/>
      <c r="B223" s="93"/>
      <c r="C223" s="68" t="s">
        <v>86</v>
      </c>
      <c r="D223" s="68"/>
      <c r="E223" s="2" t="s">
        <v>100</v>
      </c>
      <c r="F223" s="10">
        <f>форма!F223/1000</f>
        <v>135</v>
      </c>
      <c r="G223" s="10">
        <f>форма!G223/1000</f>
        <v>0</v>
      </c>
      <c r="H223" s="10">
        <f>форма!H223/1000</f>
        <v>0</v>
      </c>
      <c r="I223" s="10">
        <f>форма!I223/1000</f>
        <v>0</v>
      </c>
      <c r="J223" s="10">
        <f>форма!J223/1000</f>
        <v>0</v>
      </c>
    </row>
    <row r="224" spans="1:10" ht="37.35" x14ac:dyDescent="0.3">
      <c r="A224" s="86"/>
      <c r="B224" s="93"/>
      <c r="C224" s="68" t="s">
        <v>53</v>
      </c>
      <c r="D224" s="68" t="s">
        <v>274</v>
      </c>
      <c r="E224" s="66" t="s">
        <v>54</v>
      </c>
      <c r="F224" s="10">
        <f>форма!F224/1000</f>
        <v>0</v>
      </c>
      <c r="G224" s="10">
        <f>форма!G224/1000</f>
        <v>0</v>
      </c>
      <c r="H224" s="10">
        <f>форма!H224/1000</f>
        <v>0</v>
      </c>
      <c r="I224" s="10">
        <f>форма!I224/1000</f>
        <v>0</v>
      </c>
      <c r="J224" s="10">
        <f>форма!J224/1000</f>
        <v>0</v>
      </c>
    </row>
    <row r="225" spans="1:10" ht="37.35" x14ac:dyDescent="0.3">
      <c r="A225" s="86"/>
      <c r="B225" s="93"/>
      <c r="C225" s="68" t="s">
        <v>172</v>
      </c>
      <c r="D225" s="68"/>
      <c r="E225" s="2" t="s">
        <v>98</v>
      </c>
      <c r="F225" s="10">
        <f>форма!F225/1000</f>
        <v>405.74423999999999</v>
      </c>
      <c r="G225" s="10">
        <f>форма!G225/1000</f>
        <v>0</v>
      </c>
      <c r="H225" s="10">
        <f>форма!H225/1000</f>
        <v>0</v>
      </c>
      <c r="I225" s="10">
        <f>форма!I225/1000</f>
        <v>0</v>
      </c>
      <c r="J225" s="10">
        <f>форма!J225/1000</f>
        <v>0</v>
      </c>
    </row>
    <row r="226" spans="1:10" ht="37.35" x14ac:dyDescent="0.3">
      <c r="A226" s="86"/>
      <c r="B226" s="93"/>
      <c r="C226" s="68" t="s">
        <v>21</v>
      </c>
      <c r="D226" s="68" t="s">
        <v>306</v>
      </c>
      <c r="E226" s="2" t="s">
        <v>88</v>
      </c>
      <c r="F226" s="10">
        <f>форма!F226/1000</f>
        <v>0</v>
      </c>
      <c r="G226" s="10">
        <f>форма!G226/1000</f>
        <v>382.94109999999995</v>
      </c>
      <c r="H226" s="10">
        <f>форма!H226/1000</f>
        <v>0</v>
      </c>
      <c r="I226" s="10">
        <f>форма!I226/1000</f>
        <v>0</v>
      </c>
      <c r="J226" s="10">
        <f>форма!J226/1000</f>
        <v>0</v>
      </c>
    </row>
    <row r="227" spans="1:10" ht="24.9" x14ac:dyDescent="0.3">
      <c r="A227" s="86"/>
      <c r="B227" s="93"/>
      <c r="C227" s="68" t="s">
        <v>28</v>
      </c>
      <c r="D227" s="68"/>
      <c r="E227" s="2" t="s">
        <v>90</v>
      </c>
      <c r="F227" s="10">
        <f>форма!F227/1000</f>
        <v>0</v>
      </c>
      <c r="G227" s="10">
        <f>форма!G227/1000</f>
        <v>250</v>
      </c>
      <c r="H227" s="10">
        <f>форма!H227/1000</f>
        <v>0</v>
      </c>
      <c r="I227" s="10">
        <f>форма!I227/1000</f>
        <v>0</v>
      </c>
      <c r="J227" s="10">
        <f>форма!J227/1000</f>
        <v>0</v>
      </c>
    </row>
    <row r="228" spans="1:10" ht="74.650000000000006" x14ac:dyDescent="0.3">
      <c r="A228" s="86"/>
      <c r="B228" s="93"/>
      <c r="C228" s="68" t="s">
        <v>173</v>
      </c>
      <c r="D228" s="68" t="s">
        <v>308</v>
      </c>
      <c r="E228" s="2" t="s">
        <v>91</v>
      </c>
      <c r="F228" s="10">
        <f>форма!F228/1000</f>
        <v>0</v>
      </c>
      <c r="G228" s="10">
        <f>форма!G228/1000</f>
        <v>208.32</v>
      </c>
      <c r="H228" s="10">
        <f>форма!H228/1000</f>
        <v>0</v>
      </c>
      <c r="I228" s="10">
        <f>форма!I228/1000</f>
        <v>0</v>
      </c>
      <c r="J228" s="10">
        <f>форма!J228/1000</f>
        <v>0</v>
      </c>
    </row>
    <row r="229" spans="1:10" ht="24.9" x14ac:dyDescent="0.3">
      <c r="A229" s="71"/>
      <c r="B229" s="80" t="s">
        <v>230</v>
      </c>
      <c r="C229" s="68" t="s">
        <v>14</v>
      </c>
      <c r="D229" s="68"/>
      <c r="E229" s="2" t="s">
        <v>15</v>
      </c>
      <c r="F229" s="10">
        <f>форма!F229/1000</f>
        <v>566.44885999999997</v>
      </c>
      <c r="G229" s="10">
        <f>форма!G229/1000</f>
        <v>0</v>
      </c>
      <c r="H229" s="10">
        <f>форма!H229/1000</f>
        <v>0</v>
      </c>
      <c r="I229" s="10">
        <f>форма!I229/1000</f>
        <v>0</v>
      </c>
      <c r="J229" s="10">
        <f>форма!J229/1000</f>
        <v>0</v>
      </c>
    </row>
    <row r="230" spans="1:10" ht="62.2" x14ac:dyDescent="0.3">
      <c r="A230" s="71"/>
      <c r="B230" s="84"/>
      <c r="C230" s="68" t="s">
        <v>195</v>
      </c>
      <c r="D230" s="68"/>
      <c r="E230" s="2" t="s">
        <v>15</v>
      </c>
      <c r="F230" s="10">
        <f>форма!F230/1000</f>
        <v>1906.83105</v>
      </c>
      <c r="G230" s="10">
        <f>форма!G230/1000</f>
        <v>0</v>
      </c>
      <c r="H230" s="10">
        <f>форма!H230/1000</f>
        <v>0</v>
      </c>
      <c r="I230" s="10">
        <f>форма!I230/1000</f>
        <v>0</v>
      </c>
      <c r="J230" s="10">
        <f>форма!J230/1000</f>
        <v>0</v>
      </c>
    </row>
    <row r="231" spans="1:10" ht="49.75" x14ac:dyDescent="0.3">
      <c r="A231" s="71"/>
      <c r="B231" s="84"/>
      <c r="C231" s="68" t="s">
        <v>196</v>
      </c>
      <c r="D231" s="68"/>
      <c r="E231" s="2" t="s">
        <v>22</v>
      </c>
      <c r="F231" s="10">
        <f>форма!F231/1000</f>
        <v>4071.66</v>
      </c>
      <c r="G231" s="10">
        <f>форма!G231/1000</f>
        <v>0</v>
      </c>
      <c r="H231" s="10">
        <f>форма!H231/1000</f>
        <v>0</v>
      </c>
      <c r="I231" s="10">
        <f>форма!I231/1000</f>
        <v>0</v>
      </c>
      <c r="J231" s="10">
        <f>форма!J231/1000</f>
        <v>0</v>
      </c>
    </row>
    <row r="232" spans="1:10" x14ac:dyDescent="0.3">
      <c r="A232" s="71"/>
      <c r="B232" s="84"/>
      <c r="C232" s="68" t="s">
        <v>97</v>
      </c>
      <c r="D232" s="68"/>
      <c r="E232" s="2" t="s">
        <v>15</v>
      </c>
      <c r="F232" s="10">
        <f>форма!F232/1000</f>
        <v>930.47019999999998</v>
      </c>
      <c r="G232" s="10">
        <f>форма!G232/1000</f>
        <v>0</v>
      </c>
      <c r="H232" s="10">
        <f>форма!H232/1000</f>
        <v>0</v>
      </c>
      <c r="I232" s="10">
        <f>форма!I232/1000</f>
        <v>0</v>
      </c>
      <c r="J232" s="10">
        <f>форма!J232/1000</f>
        <v>0</v>
      </c>
    </row>
    <row r="233" spans="1:10" x14ac:dyDescent="0.3">
      <c r="A233" s="71"/>
      <c r="B233" s="84"/>
      <c r="C233" s="68" t="s">
        <v>53</v>
      </c>
      <c r="D233" s="68"/>
      <c r="E233" s="2" t="s">
        <v>19</v>
      </c>
      <c r="F233" s="10">
        <f>форма!F233/1000</f>
        <v>1318.7461799999999</v>
      </c>
      <c r="G233" s="10">
        <f>форма!G233/1000</f>
        <v>0</v>
      </c>
      <c r="H233" s="10">
        <f>форма!H233/1000</f>
        <v>0</v>
      </c>
      <c r="I233" s="10">
        <f>форма!I233/1000</f>
        <v>0</v>
      </c>
      <c r="J233" s="10">
        <f>форма!J233/1000</f>
        <v>0</v>
      </c>
    </row>
    <row r="234" spans="1:10" x14ac:dyDescent="0.3">
      <c r="A234" s="71"/>
      <c r="B234" s="84"/>
      <c r="C234" s="68" t="s">
        <v>80</v>
      </c>
      <c r="D234" s="68"/>
      <c r="E234" s="2" t="s">
        <v>41</v>
      </c>
      <c r="F234" s="10">
        <f>форма!F234/1000</f>
        <v>3.8</v>
      </c>
      <c r="G234" s="10">
        <f>форма!G234/1000</f>
        <v>0</v>
      </c>
      <c r="H234" s="10">
        <f>форма!H234/1000</f>
        <v>0</v>
      </c>
      <c r="I234" s="10">
        <f>форма!I234/1000</f>
        <v>0</v>
      </c>
      <c r="J234" s="10">
        <f>форма!J234/1000</f>
        <v>0</v>
      </c>
    </row>
    <row r="235" spans="1:10" ht="24.9" x14ac:dyDescent="0.3">
      <c r="A235" s="71"/>
      <c r="B235" s="84"/>
      <c r="C235" s="68" t="s">
        <v>84</v>
      </c>
      <c r="D235" s="68"/>
      <c r="E235" s="2" t="s">
        <v>85</v>
      </c>
      <c r="F235" s="10">
        <f>форма!F235/1000</f>
        <v>110.732</v>
      </c>
      <c r="G235" s="10">
        <f>форма!G235/1000</f>
        <v>0</v>
      </c>
      <c r="H235" s="10">
        <f>форма!H235/1000</f>
        <v>0</v>
      </c>
      <c r="I235" s="10">
        <f>форма!I235/1000</f>
        <v>0</v>
      </c>
      <c r="J235" s="10">
        <f>форма!J235/1000</f>
        <v>0</v>
      </c>
    </row>
    <row r="236" spans="1:10" x14ac:dyDescent="0.3">
      <c r="A236" s="71"/>
      <c r="B236" s="84"/>
      <c r="C236" s="68" t="s">
        <v>87</v>
      </c>
      <c r="D236" s="68"/>
      <c r="E236" s="2" t="s">
        <v>27</v>
      </c>
      <c r="F236" s="10">
        <f>форма!F236/1000</f>
        <v>68.799000000000007</v>
      </c>
      <c r="G236" s="10">
        <f>форма!G236/1000</f>
        <v>0</v>
      </c>
      <c r="H236" s="10">
        <f>форма!H236/1000</f>
        <v>0</v>
      </c>
      <c r="I236" s="10">
        <f>форма!I236/1000</f>
        <v>0</v>
      </c>
      <c r="J236" s="10">
        <f>форма!J236/1000</f>
        <v>0</v>
      </c>
    </row>
    <row r="237" spans="1:10" ht="49.75" x14ac:dyDescent="0.3">
      <c r="A237" s="71"/>
      <c r="B237" s="84"/>
      <c r="C237" s="68" t="s">
        <v>189</v>
      </c>
      <c r="D237" s="68" t="s">
        <v>306</v>
      </c>
      <c r="E237" s="2" t="s">
        <v>23</v>
      </c>
      <c r="F237" s="10">
        <f>форма!F237/1000</f>
        <v>0</v>
      </c>
      <c r="G237" s="10">
        <f>форма!G237/1000</f>
        <v>1733.0342000000001</v>
      </c>
      <c r="H237" s="10">
        <f>форма!H237/1000</f>
        <v>0</v>
      </c>
      <c r="I237" s="10">
        <f>форма!I237/1000</f>
        <v>0</v>
      </c>
      <c r="J237" s="10">
        <f>форма!J237/1000</f>
        <v>0</v>
      </c>
    </row>
    <row r="238" spans="1:10" ht="62.2" x14ac:dyDescent="0.3">
      <c r="A238" s="71"/>
      <c r="B238" s="84"/>
      <c r="C238" s="68" t="s">
        <v>24</v>
      </c>
      <c r="D238" s="68" t="s">
        <v>307</v>
      </c>
      <c r="E238" s="2" t="s">
        <v>23</v>
      </c>
      <c r="F238" s="10">
        <f>форма!F238/1000</f>
        <v>0</v>
      </c>
      <c r="G238" s="10">
        <f>форма!G238/1000</f>
        <v>1202.5160000000001</v>
      </c>
      <c r="H238" s="10">
        <f>форма!H238/1000</f>
        <v>0</v>
      </c>
      <c r="I238" s="10">
        <f>форма!I238/1000</f>
        <v>0</v>
      </c>
      <c r="J238" s="10">
        <f>форма!J238/1000</f>
        <v>0</v>
      </c>
    </row>
    <row r="239" spans="1:10" ht="37.35" x14ac:dyDescent="0.3">
      <c r="A239" s="71"/>
      <c r="B239" s="84"/>
      <c r="C239" s="68" t="s">
        <v>197</v>
      </c>
      <c r="D239" s="68"/>
      <c r="E239" s="2" t="s">
        <v>27</v>
      </c>
      <c r="F239" s="10">
        <f>форма!F239/1000</f>
        <v>0</v>
      </c>
      <c r="G239" s="10">
        <f>форма!G239/1000</f>
        <v>1730.0070000000001</v>
      </c>
      <c r="H239" s="10">
        <f>форма!H239/1000</f>
        <v>0</v>
      </c>
      <c r="I239" s="10">
        <f>форма!I239/1000</f>
        <v>0</v>
      </c>
      <c r="J239" s="10">
        <f>форма!J239/1000</f>
        <v>0</v>
      </c>
    </row>
    <row r="240" spans="1:10" ht="37.35" x14ac:dyDescent="0.3">
      <c r="A240" s="71"/>
      <c r="B240" s="84"/>
      <c r="C240" s="68" t="s">
        <v>190</v>
      </c>
      <c r="D240" s="68" t="s">
        <v>274</v>
      </c>
      <c r="E240" s="2" t="s">
        <v>29</v>
      </c>
      <c r="F240" s="10">
        <f>форма!F240/1000</f>
        <v>0</v>
      </c>
      <c r="G240" s="10">
        <f>форма!G240/1000</f>
        <v>569.34799999999996</v>
      </c>
      <c r="H240" s="10">
        <f>форма!H240/1000</f>
        <v>0</v>
      </c>
      <c r="I240" s="10">
        <f>форма!I240/1000</f>
        <v>0</v>
      </c>
      <c r="J240" s="10">
        <f>форма!J240/1000</f>
        <v>0</v>
      </c>
    </row>
    <row r="241" spans="1:10" ht="37.35" x14ac:dyDescent="0.3">
      <c r="A241" s="71"/>
      <c r="B241" s="84"/>
      <c r="C241" s="68" t="s">
        <v>198</v>
      </c>
      <c r="D241" s="68"/>
      <c r="E241" s="2" t="s">
        <v>199</v>
      </c>
      <c r="F241" s="10">
        <f>форма!F241/1000</f>
        <v>0</v>
      </c>
      <c r="G241" s="10">
        <f>форма!G241/1000</f>
        <v>803</v>
      </c>
      <c r="H241" s="10">
        <f>форма!H241/1000</f>
        <v>0</v>
      </c>
      <c r="I241" s="10">
        <f>форма!I241/1000</f>
        <v>0</v>
      </c>
      <c r="J241" s="10">
        <f>форма!J241/1000</f>
        <v>0</v>
      </c>
    </row>
    <row r="242" spans="1:10" ht="37.35" x14ac:dyDescent="0.3">
      <c r="A242" s="71"/>
      <c r="B242" s="84"/>
      <c r="C242" s="68" t="s">
        <v>197</v>
      </c>
      <c r="D242" s="68"/>
      <c r="E242" s="2" t="s">
        <v>27</v>
      </c>
      <c r="F242" s="10">
        <f>форма!F242/1000</f>
        <v>0</v>
      </c>
      <c r="G242" s="10">
        <f>форма!G242/1000</f>
        <v>91.052999999999997</v>
      </c>
      <c r="H242" s="10">
        <f>форма!H242/1000</f>
        <v>0</v>
      </c>
      <c r="I242" s="10">
        <f>форма!I242/1000</f>
        <v>0</v>
      </c>
      <c r="J242" s="10">
        <f>форма!J242/1000</f>
        <v>0</v>
      </c>
    </row>
    <row r="243" spans="1:10" ht="74.650000000000006" x14ac:dyDescent="0.3">
      <c r="A243" s="71"/>
      <c r="B243" s="84"/>
      <c r="C243" s="68" t="s">
        <v>73</v>
      </c>
      <c r="D243" s="68" t="s">
        <v>308</v>
      </c>
      <c r="E243" s="2" t="s">
        <v>247</v>
      </c>
      <c r="F243" s="10">
        <f>форма!F243/1000</f>
        <v>0</v>
      </c>
      <c r="G243" s="10">
        <f>форма!G243/1000</f>
        <v>807.24</v>
      </c>
      <c r="H243" s="10">
        <f>форма!H243/1000</f>
        <v>0</v>
      </c>
      <c r="I243" s="10">
        <f>форма!I243/1000</f>
        <v>0</v>
      </c>
      <c r="J243" s="10">
        <f>форма!J243/1000</f>
        <v>0</v>
      </c>
    </row>
    <row r="244" spans="1:10" ht="24.9" x14ac:dyDescent="0.3">
      <c r="A244" s="71"/>
      <c r="B244" s="84"/>
      <c r="C244" s="67" t="s">
        <v>134</v>
      </c>
      <c r="D244" s="68"/>
      <c r="E244" s="2" t="s">
        <v>252</v>
      </c>
      <c r="F244" s="10">
        <f>форма!F244/1000</f>
        <v>0</v>
      </c>
      <c r="G244" s="10">
        <f>форма!G244/1000</f>
        <v>1431.2225800000001</v>
      </c>
      <c r="H244" s="10">
        <f>форма!H244/1000</f>
        <v>0</v>
      </c>
      <c r="I244" s="10">
        <f>форма!I244/1000</f>
        <v>0</v>
      </c>
      <c r="J244" s="10">
        <f>форма!J244/1000</f>
        <v>0</v>
      </c>
    </row>
    <row r="245" spans="1:10" ht="49.75" x14ac:dyDescent="0.3">
      <c r="A245" s="71"/>
      <c r="B245" s="81"/>
      <c r="C245" s="67" t="s">
        <v>185</v>
      </c>
      <c r="D245" s="68" t="s">
        <v>309</v>
      </c>
      <c r="E245" s="2" t="s">
        <v>102</v>
      </c>
      <c r="F245" s="10">
        <f>форма!F245/1000</f>
        <v>0</v>
      </c>
      <c r="G245" s="10">
        <f>форма!G245/1000</f>
        <v>592</v>
      </c>
      <c r="H245" s="10">
        <f>форма!H245/1000</f>
        <v>0</v>
      </c>
      <c r="I245" s="10">
        <f>форма!I245/1000</f>
        <v>0</v>
      </c>
      <c r="J245" s="10">
        <f>форма!J245/1000</f>
        <v>0</v>
      </c>
    </row>
    <row r="246" spans="1:10" ht="24.9" x14ac:dyDescent="0.3">
      <c r="A246" s="86">
        <v>35</v>
      </c>
      <c r="B246" s="93" t="s">
        <v>140</v>
      </c>
      <c r="C246" s="68" t="s">
        <v>75</v>
      </c>
      <c r="D246" s="68"/>
      <c r="E246" s="2" t="s">
        <v>141</v>
      </c>
      <c r="F246" s="10">
        <f>форма!F246/1000</f>
        <v>607.60540000000003</v>
      </c>
      <c r="G246" s="10">
        <f>форма!G246/1000</f>
        <v>0</v>
      </c>
      <c r="H246" s="10">
        <f>форма!H246/1000</f>
        <v>0</v>
      </c>
      <c r="I246" s="10">
        <f>форма!I246/1000</f>
        <v>0</v>
      </c>
      <c r="J246" s="10">
        <f>форма!J246/1000</f>
        <v>0</v>
      </c>
    </row>
    <row r="247" spans="1:10" ht="62.2" x14ac:dyDescent="0.3">
      <c r="A247" s="86"/>
      <c r="B247" s="93"/>
      <c r="C247" s="68" t="s">
        <v>20</v>
      </c>
      <c r="D247" s="68"/>
      <c r="E247" s="2" t="s">
        <v>142</v>
      </c>
      <c r="F247" s="10">
        <f>форма!F247/1000</f>
        <v>2195.0930199999998</v>
      </c>
      <c r="G247" s="10">
        <f>форма!G247/1000</f>
        <v>0</v>
      </c>
      <c r="H247" s="10">
        <f>форма!H247/1000</f>
        <v>0</v>
      </c>
      <c r="I247" s="10">
        <f>форма!I247/1000</f>
        <v>0</v>
      </c>
      <c r="J247" s="10">
        <f>форма!J247/1000</f>
        <v>0</v>
      </c>
    </row>
    <row r="248" spans="1:10" ht="37.35" x14ac:dyDescent="0.3">
      <c r="A248" s="86"/>
      <c r="B248" s="93"/>
      <c r="C248" s="68" t="s">
        <v>21</v>
      </c>
      <c r="D248" s="68"/>
      <c r="E248" s="2" t="s">
        <v>143</v>
      </c>
      <c r="F248" s="10">
        <f>форма!F248/1000</f>
        <v>5076.8141299999997</v>
      </c>
      <c r="G248" s="10">
        <f>форма!G248/1000</f>
        <v>0</v>
      </c>
      <c r="H248" s="10">
        <f>форма!H248/1000</f>
        <v>0</v>
      </c>
      <c r="I248" s="10">
        <f>форма!I248/1000</f>
        <v>0</v>
      </c>
      <c r="J248" s="10">
        <f>форма!J248/1000</f>
        <v>0</v>
      </c>
    </row>
    <row r="249" spans="1:10" ht="24.9" x14ac:dyDescent="0.3">
      <c r="A249" s="86"/>
      <c r="B249" s="93"/>
      <c r="C249" s="67" t="s">
        <v>134</v>
      </c>
      <c r="D249" s="68"/>
      <c r="E249" s="2" t="s">
        <v>142</v>
      </c>
      <c r="F249" s="10">
        <f>форма!F249/1000</f>
        <v>964.83252000000005</v>
      </c>
      <c r="G249" s="10">
        <f>форма!G249/1000</f>
        <v>0</v>
      </c>
      <c r="H249" s="10">
        <f>форма!H249/1000</f>
        <v>0</v>
      </c>
      <c r="I249" s="10">
        <f>форма!I249/1000</f>
        <v>0</v>
      </c>
      <c r="J249" s="10">
        <f>форма!J249/1000</f>
        <v>0</v>
      </c>
    </row>
    <row r="250" spans="1:10" x14ac:dyDescent="0.3">
      <c r="A250" s="86"/>
      <c r="B250" s="93"/>
      <c r="C250" s="68" t="s">
        <v>53</v>
      </c>
      <c r="D250" s="68"/>
      <c r="E250" s="2" t="s">
        <v>144</v>
      </c>
      <c r="F250" s="10">
        <f>форма!F250/1000</f>
        <v>168.66499999999999</v>
      </c>
      <c r="G250" s="10">
        <f>форма!G250/1000</f>
        <v>0</v>
      </c>
      <c r="H250" s="10">
        <f>форма!H250/1000</f>
        <v>0</v>
      </c>
      <c r="I250" s="10">
        <f>форма!I250/1000</f>
        <v>0</v>
      </c>
      <c r="J250" s="10">
        <f>форма!J250/1000</f>
        <v>0</v>
      </c>
    </row>
    <row r="251" spans="1:10" x14ac:dyDescent="0.3">
      <c r="A251" s="86"/>
      <c r="B251" s="93"/>
      <c r="C251" s="67" t="s">
        <v>80</v>
      </c>
      <c r="D251" s="68"/>
      <c r="E251" s="2" t="s">
        <v>145</v>
      </c>
      <c r="F251" s="10">
        <f>форма!F251/1000</f>
        <v>15.2</v>
      </c>
      <c r="G251" s="10">
        <f>форма!G251/1000</f>
        <v>0</v>
      </c>
      <c r="H251" s="10">
        <f>форма!H251/1000</f>
        <v>0</v>
      </c>
      <c r="I251" s="10">
        <f>форма!I251/1000</f>
        <v>0</v>
      </c>
      <c r="J251" s="10">
        <f>форма!J251/1000</f>
        <v>0</v>
      </c>
    </row>
    <row r="252" spans="1:10" ht="24.9" x14ac:dyDescent="0.3">
      <c r="A252" s="86"/>
      <c r="B252" s="93"/>
      <c r="C252" s="67" t="s">
        <v>86</v>
      </c>
      <c r="D252" s="68"/>
      <c r="E252" s="2" t="s">
        <v>146</v>
      </c>
      <c r="F252" s="10">
        <f>форма!F252/1000</f>
        <v>45.4</v>
      </c>
      <c r="G252" s="10">
        <f>форма!G252/1000</f>
        <v>0</v>
      </c>
      <c r="H252" s="10">
        <f>форма!H252/1000</f>
        <v>0</v>
      </c>
      <c r="I252" s="10">
        <f>форма!I252/1000</f>
        <v>0</v>
      </c>
      <c r="J252" s="10">
        <f>форма!J252/1000</f>
        <v>0</v>
      </c>
    </row>
    <row r="253" spans="1:10" ht="24.9" x14ac:dyDescent="0.3">
      <c r="A253" s="86"/>
      <c r="B253" s="93"/>
      <c r="C253" s="67" t="s">
        <v>147</v>
      </c>
      <c r="D253" s="68"/>
      <c r="E253" s="2" t="s">
        <v>148</v>
      </c>
      <c r="F253" s="10">
        <f>форма!F253/1000</f>
        <v>99.194800000000001</v>
      </c>
      <c r="G253" s="10">
        <f>форма!G253/1000</f>
        <v>0</v>
      </c>
      <c r="H253" s="10">
        <f>форма!H253/1000</f>
        <v>0</v>
      </c>
      <c r="I253" s="10">
        <f>форма!I253/1000</f>
        <v>0</v>
      </c>
      <c r="J253" s="10">
        <f>форма!J253/1000</f>
        <v>0</v>
      </c>
    </row>
    <row r="254" spans="1:10" ht="37.35" x14ac:dyDescent="0.3">
      <c r="A254" s="86"/>
      <c r="B254" s="93"/>
      <c r="C254" s="67" t="s">
        <v>21</v>
      </c>
      <c r="D254" s="68" t="s">
        <v>306</v>
      </c>
      <c r="E254" s="2" t="s">
        <v>149</v>
      </c>
      <c r="F254" s="10">
        <f>форма!F254/1000</f>
        <v>0</v>
      </c>
      <c r="G254" s="10">
        <f>форма!G254/1000</f>
        <v>2198.8458999999998</v>
      </c>
      <c r="H254" s="10">
        <f>форма!H254/1000</f>
        <v>0</v>
      </c>
      <c r="I254" s="10">
        <f>форма!I254/1000</f>
        <v>0</v>
      </c>
      <c r="J254" s="10">
        <f>форма!J254/1000</f>
        <v>0</v>
      </c>
    </row>
    <row r="255" spans="1:10" ht="62.2" x14ac:dyDescent="0.3">
      <c r="A255" s="86"/>
      <c r="B255" s="93"/>
      <c r="C255" s="67" t="s">
        <v>24</v>
      </c>
      <c r="D255" s="68" t="s">
        <v>307</v>
      </c>
      <c r="E255" s="2" t="s">
        <v>150</v>
      </c>
      <c r="F255" s="10">
        <f>форма!F255/1000</f>
        <v>0</v>
      </c>
      <c r="G255" s="10">
        <f>форма!G255/1000</f>
        <v>1263.6199999999999</v>
      </c>
      <c r="H255" s="10">
        <f>форма!H255/1000</f>
        <v>0</v>
      </c>
      <c r="I255" s="10">
        <f>форма!I255/1000</f>
        <v>0</v>
      </c>
      <c r="J255" s="10">
        <f>форма!J255/1000</f>
        <v>0</v>
      </c>
    </row>
    <row r="256" spans="1:10" ht="24.9" x14ac:dyDescent="0.3">
      <c r="A256" s="86"/>
      <c r="B256" s="93"/>
      <c r="C256" s="67" t="s">
        <v>52</v>
      </c>
      <c r="D256" s="68"/>
      <c r="E256" s="2" t="s">
        <v>151</v>
      </c>
      <c r="F256" s="10">
        <f>форма!F256/1000</f>
        <v>0</v>
      </c>
      <c r="G256" s="10">
        <f>форма!G256/1000</f>
        <v>1993.92</v>
      </c>
      <c r="H256" s="10">
        <f>форма!H256/1000</f>
        <v>0</v>
      </c>
      <c r="I256" s="10">
        <f>форма!I256/1000</f>
        <v>0</v>
      </c>
      <c r="J256" s="10">
        <f>форма!J256/1000</f>
        <v>0</v>
      </c>
    </row>
    <row r="257" spans="1:10" ht="37.35" x14ac:dyDescent="0.3">
      <c r="A257" s="86"/>
      <c r="B257" s="93"/>
      <c r="C257" s="67" t="s">
        <v>53</v>
      </c>
      <c r="D257" s="68" t="s">
        <v>274</v>
      </c>
      <c r="E257" s="2" t="s">
        <v>152</v>
      </c>
      <c r="F257" s="10">
        <f>форма!F257/1000</f>
        <v>0</v>
      </c>
      <c r="G257" s="10">
        <f>форма!G257/1000</f>
        <v>598.74400000000003</v>
      </c>
      <c r="H257" s="10">
        <f>форма!H257/1000</f>
        <v>0</v>
      </c>
      <c r="I257" s="10">
        <f>форма!I257/1000</f>
        <v>0</v>
      </c>
      <c r="J257" s="10">
        <f>форма!J257/1000</f>
        <v>0</v>
      </c>
    </row>
    <row r="258" spans="1:10" ht="24.9" x14ac:dyDescent="0.3">
      <c r="A258" s="86"/>
      <c r="B258" s="93"/>
      <c r="C258" s="67" t="s">
        <v>153</v>
      </c>
      <c r="D258" s="68"/>
      <c r="E258" s="2" t="s">
        <v>154</v>
      </c>
      <c r="F258" s="10">
        <f>форма!F258/1000</f>
        <v>0</v>
      </c>
      <c r="G258" s="10">
        <f>форма!G258/1000</f>
        <v>730</v>
      </c>
      <c r="H258" s="10">
        <f>форма!H258/1000</f>
        <v>0</v>
      </c>
      <c r="I258" s="10">
        <f>форма!I258/1000</f>
        <v>0</v>
      </c>
      <c r="J258" s="10">
        <f>форма!J258/1000</f>
        <v>0</v>
      </c>
    </row>
    <row r="259" spans="1:10" x14ac:dyDescent="0.3">
      <c r="A259" s="86"/>
      <c r="B259" s="93"/>
      <c r="C259" s="67" t="s">
        <v>251</v>
      </c>
      <c r="D259" s="68"/>
      <c r="E259" s="2" t="s">
        <v>252</v>
      </c>
      <c r="F259" s="10">
        <f>форма!F259/1000</f>
        <v>0</v>
      </c>
      <c r="G259" s="10">
        <f>форма!G259/1000</f>
        <v>1492.30207</v>
      </c>
      <c r="H259" s="10">
        <f>форма!H259/1000</f>
        <v>0</v>
      </c>
      <c r="I259" s="10">
        <f>форма!I259/1000</f>
        <v>0</v>
      </c>
      <c r="J259" s="10">
        <f>форма!J259/1000</f>
        <v>0</v>
      </c>
    </row>
    <row r="260" spans="1:10" ht="49.75" x14ac:dyDescent="0.3">
      <c r="A260" s="86"/>
      <c r="B260" s="93"/>
      <c r="C260" s="67" t="s">
        <v>38</v>
      </c>
      <c r="D260" s="68" t="s">
        <v>309</v>
      </c>
      <c r="E260" s="2" t="s">
        <v>102</v>
      </c>
      <c r="F260" s="10">
        <f>форма!F260/1000</f>
        <v>0</v>
      </c>
      <c r="G260" s="10">
        <f>форма!G260/1000</f>
        <v>592</v>
      </c>
      <c r="H260" s="10">
        <f>форма!H260/1000</f>
        <v>0</v>
      </c>
      <c r="I260" s="10">
        <f>форма!I260/1000</f>
        <v>0</v>
      </c>
      <c r="J260" s="10">
        <f>форма!J260/1000</f>
        <v>0</v>
      </c>
    </row>
    <row r="261" spans="1:10" ht="74.650000000000006" x14ac:dyDescent="0.3">
      <c r="A261" s="86"/>
      <c r="B261" s="93"/>
      <c r="C261" s="67" t="s">
        <v>73</v>
      </c>
      <c r="D261" s="68" t="s">
        <v>308</v>
      </c>
      <c r="E261" s="2" t="s">
        <v>163</v>
      </c>
      <c r="F261" s="10">
        <f>форма!F261/1000</f>
        <v>0</v>
      </c>
      <c r="G261" s="10">
        <f>форма!G261/1000</f>
        <v>911.4</v>
      </c>
      <c r="H261" s="10">
        <f>форма!H261/1000</f>
        <v>0</v>
      </c>
      <c r="I261" s="10">
        <f>форма!I261/1000</f>
        <v>0</v>
      </c>
      <c r="J261" s="10">
        <f>форма!J261/1000</f>
        <v>0</v>
      </c>
    </row>
    <row r="262" spans="1:10" ht="37.35" x14ac:dyDescent="0.3">
      <c r="A262" s="86">
        <v>36</v>
      </c>
      <c r="B262" s="93" t="s">
        <v>231</v>
      </c>
      <c r="C262" s="68" t="s">
        <v>174</v>
      </c>
      <c r="D262" s="68"/>
      <c r="E262" s="2" t="s">
        <v>15</v>
      </c>
      <c r="F262" s="10">
        <f>форма!F262/1000</f>
        <v>570.12338</v>
      </c>
      <c r="G262" s="10">
        <f>форма!G262/1000</f>
        <v>0</v>
      </c>
      <c r="H262" s="10">
        <f>форма!H262/1000</f>
        <v>0</v>
      </c>
      <c r="I262" s="10">
        <f>форма!I262/1000</f>
        <v>0</v>
      </c>
      <c r="J262" s="10">
        <f>форма!J262/1000</f>
        <v>0</v>
      </c>
    </row>
    <row r="263" spans="1:10" ht="74.650000000000006" x14ac:dyDescent="0.3">
      <c r="A263" s="86"/>
      <c r="B263" s="93"/>
      <c r="C263" s="68" t="s">
        <v>175</v>
      </c>
      <c r="D263" s="68"/>
      <c r="E263" s="2" t="s">
        <v>15</v>
      </c>
      <c r="F263" s="10">
        <f>форма!F263/1000</f>
        <v>2533.4483399999999</v>
      </c>
      <c r="G263" s="10">
        <f>форма!G263/1000</f>
        <v>0</v>
      </c>
      <c r="H263" s="10">
        <f>форма!H263/1000</f>
        <v>0</v>
      </c>
      <c r="I263" s="10">
        <f>форма!I263/1000</f>
        <v>0</v>
      </c>
      <c r="J263" s="10">
        <f>форма!J263/1000</f>
        <v>0</v>
      </c>
    </row>
    <row r="264" spans="1:10" ht="37.35" x14ac:dyDescent="0.3">
      <c r="A264" s="86"/>
      <c r="B264" s="93"/>
      <c r="C264" s="68" t="s">
        <v>21</v>
      </c>
      <c r="D264" s="68"/>
      <c r="E264" s="2" t="s">
        <v>22</v>
      </c>
      <c r="F264" s="10">
        <f>форма!F264/1000</f>
        <v>4716.576</v>
      </c>
      <c r="G264" s="10">
        <f>форма!G264/1000</f>
        <v>0</v>
      </c>
      <c r="H264" s="10">
        <f>форма!H264/1000</f>
        <v>0</v>
      </c>
      <c r="I264" s="10">
        <f>форма!I264/1000</f>
        <v>0</v>
      </c>
      <c r="J264" s="10">
        <f>форма!J264/1000</f>
        <v>0</v>
      </c>
    </row>
    <row r="265" spans="1:10" x14ac:dyDescent="0.3">
      <c r="A265" s="86"/>
      <c r="B265" s="93"/>
      <c r="C265" s="68" t="s">
        <v>176</v>
      </c>
      <c r="D265" s="68"/>
      <c r="E265" s="2" t="s">
        <v>34</v>
      </c>
      <c r="F265" s="10">
        <f>форма!F265/1000</f>
        <v>355.74</v>
      </c>
      <c r="G265" s="10">
        <f>форма!G265/1000</f>
        <v>0</v>
      </c>
      <c r="H265" s="10">
        <f>форма!H265/1000</f>
        <v>0</v>
      </c>
      <c r="I265" s="10">
        <f>форма!I265/1000</f>
        <v>0</v>
      </c>
      <c r="J265" s="10">
        <f>форма!J265/1000</f>
        <v>0</v>
      </c>
    </row>
    <row r="266" spans="1:10" ht="37.35" x14ac:dyDescent="0.3">
      <c r="A266" s="86"/>
      <c r="B266" s="93"/>
      <c r="C266" s="68" t="s">
        <v>177</v>
      </c>
      <c r="D266" s="68"/>
      <c r="E266" s="2" t="s">
        <v>178</v>
      </c>
      <c r="F266" s="10">
        <f>форма!F266/1000</f>
        <v>535.96281999999997</v>
      </c>
      <c r="G266" s="10">
        <f>форма!G266/1000</f>
        <v>0</v>
      </c>
      <c r="H266" s="10">
        <f>форма!H266/1000</f>
        <v>0</v>
      </c>
      <c r="I266" s="10">
        <f>форма!I266/1000</f>
        <v>0</v>
      </c>
      <c r="J266" s="10">
        <f>форма!J266/1000</f>
        <v>0</v>
      </c>
    </row>
    <row r="267" spans="1:10" ht="24.9" x14ac:dyDescent="0.3">
      <c r="A267" s="86"/>
      <c r="B267" s="93"/>
      <c r="C267" s="68" t="s">
        <v>179</v>
      </c>
      <c r="D267" s="68"/>
      <c r="E267" s="2" t="s">
        <v>178</v>
      </c>
      <c r="F267" s="10">
        <f>форма!F267/1000</f>
        <v>185.94629</v>
      </c>
      <c r="G267" s="10">
        <f>форма!G267/1000</f>
        <v>0</v>
      </c>
      <c r="H267" s="10">
        <f>форма!H267/1000</f>
        <v>0</v>
      </c>
      <c r="I267" s="10">
        <f>форма!I267/1000</f>
        <v>0</v>
      </c>
      <c r="J267" s="10">
        <f>форма!J267/1000</f>
        <v>0</v>
      </c>
    </row>
    <row r="268" spans="1:10" ht="24.9" x14ac:dyDescent="0.3">
      <c r="A268" s="86"/>
      <c r="B268" s="93"/>
      <c r="C268" s="68" t="s">
        <v>180</v>
      </c>
      <c r="D268" s="68"/>
      <c r="E268" s="2" t="s">
        <v>39</v>
      </c>
      <c r="F268" s="10">
        <f>форма!F268/1000</f>
        <v>950.54707999999994</v>
      </c>
      <c r="G268" s="10">
        <f>форма!G268/1000</f>
        <v>0</v>
      </c>
      <c r="H268" s="10">
        <f>форма!H268/1000</f>
        <v>0</v>
      </c>
      <c r="I268" s="10">
        <f>форма!I268/1000</f>
        <v>0</v>
      </c>
      <c r="J268" s="10">
        <f>форма!J268/1000</f>
        <v>0</v>
      </c>
    </row>
    <row r="269" spans="1:10" x14ac:dyDescent="0.3">
      <c r="A269" s="86"/>
      <c r="B269" s="93"/>
      <c r="C269" s="68" t="s">
        <v>181</v>
      </c>
      <c r="D269" s="68"/>
      <c r="E269" s="2" t="s">
        <v>82</v>
      </c>
      <c r="F269" s="10">
        <f>форма!F269/1000</f>
        <v>19.53</v>
      </c>
      <c r="G269" s="10">
        <f>форма!G269/1000</f>
        <v>0</v>
      </c>
      <c r="H269" s="10">
        <f>форма!H269/1000</f>
        <v>0</v>
      </c>
      <c r="I269" s="10">
        <f>форма!I269/1000</f>
        <v>0</v>
      </c>
      <c r="J269" s="10">
        <f>форма!J269/1000</f>
        <v>0</v>
      </c>
    </row>
    <row r="270" spans="1:10" ht="24.9" x14ac:dyDescent="0.3">
      <c r="A270" s="86"/>
      <c r="B270" s="93"/>
      <c r="C270" s="68" t="s">
        <v>44</v>
      </c>
      <c r="D270" s="68"/>
      <c r="E270" s="2" t="s">
        <v>45</v>
      </c>
      <c r="F270" s="10">
        <f>форма!F270/1000</f>
        <v>184.66389999999998</v>
      </c>
      <c r="G270" s="10">
        <f>форма!G270/1000</f>
        <v>0</v>
      </c>
      <c r="H270" s="10">
        <f>форма!H270/1000</f>
        <v>0</v>
      </c>
      <c r="I270" s="10">
        <f>форма!I270/1000</f>
        <v>0</v>
      </c>
      <c r="J270" s="10">
        <f>форма!J270/1000</f>
        <v>0</v>
      </c>
    </row>
    <row r="271" spans="1:10" ht="24.9" x14ac:dyDescent="0.3">
      <c r="A271" s="86"/>
      <c r="B271" s="93"/>
      <c r="C271" s="68" t="s">
        <v>28</v>
      </c>
      <c r="D271" s="68"/>
      <c r="E271" s="2" t="s">
        <v>182</v>
      </c>
      <c r="F271" s="10">
        <f>форма!F271/1000</f>
        <v>248.96</v>
      </c>
      <c r="G271" s="10">
        <f>форма!G271/1000</f>
        <v>0</v>
      </c>
      <c r="H271" s="10">
        <f>форма!H271/1000</f>
        <v>0</v>
      </c>
      <c r="I271" s="10">
        <f>форма!I271/1000</f>
        <v>0</v>
      </c>
      <c r="J271" s="10">
        <f>форма!J271/1000</f>
        <v>0</v>
      </c>
    </row>
    <row r="272" spans="1:10" ht="24.9" x14ac:dyDescent="0.3">
      <c r="A272" s="86"/>
      <c r="B272" s="93"/>
      <c r="C272" s="68" t="s">
        <v>183</v>
      </c>
      <c r="D272" s="68"/>
      <c r="E272" s="2" t="s">
        <v>50</v>
      </c>
      <c r="F272" s="10">
        <f>форма!F272/1000</f>
        <v>50</v>
      </c>
      <c r="G272" s="10">
        <f>форма!G272/1000</f>
        <v>0</v>
      </c>
      <c r="H272" s="10">
        <f>форма!H272/1000</f>
        <v>0</v>
      </c>
      <c r="I272" s="10">
        <f>форма!I272/1000</f>
        <v>0</v>
      </c>
      <c r="J272" s="10">
        <f>форма!J272/1000</f>
        <v>0</v>
      </c>
    </row>
    <row r="273" spans="1:10" x14ac:dyDescent="0.3">
      <c r="A273" s="86"/>
      <c r="B273" s="93"/>
      <c r="C273" s="68" t="s">
        <v>87</v>
      </c>
      <c r="D273" s="68"/>
      <c r="E273" s="2" t="s">
        <v>27</v>
      </c>
      <c r="F273" s="10">
        <f>форма!F273/1000</f>
        <v>58.283190000000005</v>
      </c>
      <c r="G273" s="10">
        <f>форма!G273/1000</f>
        <v>0</v>
      </c>
      <c r="H273" s="10">
        <f>форма!H273/1000</f>
        <v>0</v>
      </c>
      <c r="I273" s="10">
        <f>форма!I273/1000</f>
        <v>0</v>
      </c>
      <c r="J273" s="10">
        <f>форма!J273/1000</f>
        <v>0</v>
      </c>
    </row>
    <row r="274" spans="1:10" ht="24.9" x14ac:dyDescent="0.3">
      <c r="A274" s="86"/>
      <c r="B274" s="93"/>
      <c r="C274" s="68" t="s">
        <v>184</v>
      </c>
      <c r="D274" s="68"/>
      <c r="E274" s="2" t="s">
        <v>178</v>
      </c>
      <c r="F274" s="10">
        <f>форма!F274/1000</f>
        <v>1607.8884499999999</v>
      </c>
      <c r="G274" s="10">
        <f>форма!G274/1000</f>
        <v>0</v>
      </c>
      <c r="H274" s="10">
        <f>форма!H274/1000</f>
        <v>0</v>
      </c>
      <c r="I274" s="10">
        <f>форма!I274/1000</f>
        <v>0</v>
      </c>
      <c r="J274" s="10">
        <f>форма!J274/1000</f>
        <v>0</v>
      </c>
    </row>
    <row r="275" spans="1:10" ht="37.35" x14ac:dyDescent="0.3">
      <c r="A275" s="86"/>
      <c r="B275" s="93"/>
      <c r="C275" s="68" t="s">
        <v>53</v>
      </c>
      <c r="D275" s="68" t="s">
        <v>274</v>
      </c>
      <c r="E275" s="2" t="s">
        <v>29</v>
      </c>
      <c r="F275" s="10">
        <f>форма!F275/1000</f>
        <v>0</v>
      </c>
      <c r="G275" s="10">
        <f>форма!G275/1000</f>
        <v>560</v>
      </c>
      <c r="H275" s="10">
        <f>форма!H275/1000</f>
        <v>0</v>
      </c>
      <c r="I275" s="10">
        <f>форма!I275/1000</f>
        <v>0</v>
      </c>
      <c r="J275" s="10">
        <f>форма!J275/1000</f>
        <v>0</v>
      </c>
    </row>
    <row r="276" spans="1:10" ht="49.75" x14ac:dyDescent="0.3">
      <c r="A276" s="86"/>
      <c r="B276" s="93"/>
      <c r="C276" s="68" t="s">
        <v>185</v>
      </c>
      <c r="D276" s="68" t="s">
        <v>309</v>
      </c>
      <c r="E276" s="2" t="s">
        <v>186</v>
      </c>
      <c r="F276" s="10">
        <f>форма!F276/1000</f>
        <v>0</v>
      </c>
      <c r="G276" s="10">
        <f>форма!G276/1000</f>
        <v>572</v>
      </c>
      <c r="H276" s="10">
        <f>форма!H276/1000</f>
        <v>0</v>
      </c>
      <c r="I276" s="10">
        <f>форма!I276/1000</f>
        <v>0</v>
      </c>
      <c r="J276" s="10">
        <f>форма!J276/1000</f>
        <v>0</v>
      </c>
    </row>
    <row r="277" spans="1:10" x14ac:dyDescent="0.3">
      <c r="A277" s="86"/>
      <c r="B277" s="93"/>
      <c r="C277" s="68" t="s">
        <v>187</v>
      </c>
      <c r="D277" s="68"/>
      <c r="E277" s="2" t="s">
        <v>57</v>
      </c>
      <c r="F277" s="10">
        <f>форма!F277/1000</f>
        <v>0</v>
      </c>
      <c r="G277" s="10">
        <f>форма!G277/1000</f>
        <v>214.83</v>
      </c>
      <c r="H277" s="10">
        <f>форма!H277/1000</f>
        <v>0</v>
      </c>
      <c r="I277" s="10">
        <f>форма!I277/1000</f>
        <v>0</v>
      </c>
      <c r="J277" s="10">
        <f>форма!J277/1000</f>
        <v>0</v>
      </c>
    </row>
    <row r="278" spans="1:10" ht="74.650000000000006" x14ac:dyDescent="0.3">
      <c r="A278" s="86"/>
      <c r="B278" s="93"/>
      <c r="C278" s="68" t="s">
        <v>73</v>
      </c>
      <c r="D278" s="68" t="s">
        <v>308</v>
      </c>
      <c r="E278" s="2" t="s">
        <v>74</v>
      </c>
      <c r="F278" s="10">
        <f>форма!F278/1000</f>
        <v>0</v>
      </c>
      <c r="G278" s="10">
        <f>форма!G278/1000</f>
        <v>1249.92</v>
      </c>
      <c r="H278" s="10">
        <f>форма!H278/1000</f>
        <v>0</v>
      </c>
      <c r="I278" s="10">
        <f>форма!I278/1000</f>
        <v>0</v>
      </c>
      <c r="J278" s="10">
        <f>форма!J278/1000</f>
        <v>0</v>
      </c>
    </row>
    <row r="279" spans="1:10" ht="37.35" x14ac:dyDescent="0.3">
      <c r="A279" s="86"/>
      <c r="B279" s="93"/>
      <c r="C279" s="68" t="s">
        <v>259</v>
      </c>
      <c r="D279" s="68" t="s">
        <v>306</v>
      </c>
      <c r="E279" s="2" t="s">
        <v>23</v>
      </c>
      <c r="F279" s="10">
        <f>форма!F279/1000</f>
        <v>0</v>
      </c>
      <c r="G279" s="10">
        <f>форма!G279/1000</f>
        <v>2645.01712</v>
      </c>
      <c r="H279" s="10">
        <f>форма!H279/1000</f>
        <v>0</v>
      </c>
      <c r="I279" s="10">
        <f>форма!I279/1000</f>
        <v>0</v>
      </c>
      <c r="J279" s="10">
        <f>форма!J279/1000</f>
        <v>0</v>
      </c>
    </row>
    <row r="280" spans="1:10" ht="62.2" x14ac:dyDescent="0.3">
      <c r="A280" s="86"/>
      <c r="B280" s="93"/>
      <c r="C280" s="68" t="s">
        <v>51</v>
      </c>
      <c r="D280" s="68" t="s">
        <v>307</v>
      </c>
      <c r="E280" s="2" t="s">
        <v>25</v>
      </c>
      <c r="F280" s="10">
        <f>форма!F280/1000</f>
        <v>0</v>
      </c>
      <c r="G280" s="10">
        <f>форма!G280/1000</f>
        <v>1822.9359999999999</v>
      </c>
      <c r="H280" s="10">
        <f>форма!H280/1000</f>
        <v>0</v>
      </c>
      <c r="I280" s="10">
        <f>форма!I280/1000</f>
        <v>0</v>
      </c>
      <c r="J280" s="10">
        <f>форма!J280/1000</f>
        <v>0</v>
      </c>
    </row>
    <row r="281" spans="1:10" ht="37.35" x14ac:dyDescent="0.3">
      <c r="A281" s="86"/>
      <c r="B281" s="93"/>
      <c r="C281" s="68" t="s">
        <v>197</v>
      </c>
      <c r="D281" s="68"/>
      <c r="E281" s="2" t="s">
        <v>258</v>
      </c>
      <c r="F281" s="10">
        <f>форма!F281/1000</f>
        <v>0</v>
      </c>
      <c r="G281" s="10">
        <f>форма!G281/1000</f>
        <v>3498.2040000000002</v>
      </c>
      <c r="H281" s="10">
        <f>форма!H281/1000</f>
        <v>0</v>
      </c>
      <c r="I281" s="10">
        <f>форма!I281/1000</f>
        <v>0</v>
      </c>
      <c r="J281" s="10">
        <f>форма!J281/1000</f>
        <v>0</v>
      </c>
    </row>
    <row r="282" spans="1:10" x14ac:dyDescent="0.3">
      <c r="A282" s="86"/>
      <c r="B282" s="93"/>
      <c r="C282" s="68" t="s">
        <v>260</v>
      </c>
      <c r="D282" s="68"/>
      <c r="E282" s="2" t="s">
        <v>258</v>
      </c>
      <c r="F282" s="10">
        <f>форма!F282/1000</f>
        <v>0</v>
      </c>
      <c r="G282" s="10">
        <f>форма!G282/1000</f>
        <v>184.11600000000001</v>
      </c>
      <c r="H282" s="10">
        <f>форма!H282/1000</f>
        <v>0</v>
      </c>
      <c r="I282" s="10">
        <f>форма!I282/1000</f>
        <v>0</v>
      </c>
      <c r="J282" s="10">
        <f>форма!J282/1000</f>
        <v>0</v>
      </c>
    </row>
    <row r="283" spans="1:10" ht="37.35" x14ac:dyDescent="0.3">
      <c r="A283" s="86">
        <v>37</v>
      </c>
      <c r="B283" s="93" t="s">
        <v>232</v>
      </c>
      <c r="C283" s="68" t="s">
        <v>21</v>
      </c>
      <c r="D283" s="68" t="s">
        <v>306</v>
      </c>
      <c r="E283" s="2" t="s">
        <v>23</v>
      </c>
      <c r="F283" s="10">
        <f>форма!F283/1000</f>
        <v>0</v>
      </c>
      <c r="G283" s="10">
        <f>форма!G283/1000</f>
        <v>2625.3102200000003</v>
      </c>
      <c r="H283" s="10">
        <f>форма!H283/1000</f>
        <v>0</v>
      </c>
      <c r="I283" s="10">
        <f>форма!I283/1000</f>
        <v>0</v>
      </c>
      <c r="J283" s="10">
        <f>форма!J283/1000</f>
        <v>0</v>
      </c>
    </row>
    <row r="284" spans="1:10" ht="62.2" x14ac:dyDescent="0.3">
      <c r="A284" s="86"/>
      <c r="B284" s="93"/>
      <c r="C284" s="68" t="s">
        <v>70</v>
      </c>
      <c r="D284" s="68" t="s">
        <v>307</v>
      </c>
      <c r="E284" s="2" t="s">
        <v>25</v>
      </c>
      <c r="F284" s="10">
        <f>форма!F284/1000</f>
        <v>0</v>
      </c>
      <c r="G284" s="10">
        <f>форма!G284/1000</f>
        <v>0</v>
      </c>
      <c r="H284" s="10">
        <f>форма!H284/1000</f>
        <v>0</v>
      </c>
      <c r="I284" s="10">
        <f>форма!I284/1000</f>
        <v>0</v>
      </c>
      <c r="J284" s="10">
        <f>форма!J284/1000</f>
        <v>0</v>
      </c>
    </row>
    <row r="285" spans="1:10" ht="24.9" x14ac:dyDescent="0.3">
      <c r="A285" s="86"/>
      <c r="B285" s="93"/>
      <c r="C285" s="68" t="s">
        <v>52</v>
      </c>
      <c r="D285" s="68"/>
      <c r="E285" s="2" t="s">
        <v>27</v>
      </c>
      <c r="F285" s="10">
        <f>форма!F285/1000</f>
        <v>0</v>
      </c>
      <c r="G285" s="10">
        <f>форма!G285/1000</f>
        <v>2780.232</v>
      </c>
      <c r="H285" s="10">
        <f>форма!H285/1000</f>
        <v>0</v>
      </c>
      <c r="I285" s="10">
        <f>форма!I285/1000</f>
        <v>0</v>
      </c>
      <c r="J285" s="10">
        <f>форма!J285/1000</f>
        <v>0</v>
      </c>
    </row>
    <row r="286" spans="1:10" ht="24.9" x14ac:dyDescent="0.3">
      <c r="A286" s="86"/>
      <c r="B286" s="93"/>
      <c r="C286" s="68" t="s">
        <v>52</v>
      </c>
      <c r="D286" s="68"/>
      <c r="E286" s="2" t="s">
        <v>258</v>
      </c>
      <c r="F286" s="10">
        <f>форма!F286/1000</f>
        <v>0</v>
      </c>
      <c r="G286" s="10">
        <f>форма!G286/1000</f>
        <v>2327.3119999999999</v>
      </c>
      <c r="H286" s="10">
        <f>форма!H286/1000</f>
        <v>0</v>
      </c>
      <c r="I286" s="10">
        <f>форма!I286/1000</f>
        <v>0</v>
      </c>
      <c r="J286" s="10">
        <f>форма!J286/1000</f>
        <v>0</v>
      </c>
    </row>
    <row r="287" spans="1:10" ht="49.75" x14ac:dyDescent="0.3">
      <c r="A287" s="86"/>
      <c r="B287" s="93"/>
      <c r="C287" s="68" t="s">
        <v>38</v>
      </c>
      <c r="D287" s="68" t="s">
        <v>309</v>
      </c>
      <c r="E287" s="2" t="s">
        <v>102</v>
      </c>
      <c r="F287" s="10">
        <f>форма!F287/1000</f>
        <v>0</v>
      </c>
      <c r="G287" s="10">
        <f>форма!G287/1000</f>
        <v>572</v>
      </c>
      <c r="H287" s="10">
        <f>форма!H287/1000</f>
        <v>0</v>
      </c>
      <c r="I287" s="10">
        <f>форма!I287/1000</f>
        <v>0</v>
      </c>
      <c r="J287" s="10">
        <f>форма!J287/1000</f>
        <v>0</v>
      </c>
    </row>
    <row r="288" spans="1:10" x14ac:dyDescent="0.3">
      <c r="A288" s="86"/>
      <c r="B288" s="93"/>
      <c r="C288" s="68" t="s">
        <v>33</v>
      </c>
      <c r="D288" s="68"/>
      <c r="E288" s="2" t="s">
        <v>57</v>
      </c>
      <c r="F288" s="10">
        <f>форма!F288/1000</f>
        <v>0</v>
      </c>
      <c r="G288" s="10">
        <f>форма!G288/1000</f>
        <v>214.83</v>
      </c>
      <c r="H288" s="10">
        <f>форма!H288/1000</f>
        <v>0</v>
      </c>
      <c r="I288" s="10">
        <f>форма!I288/1000</f>
        <v>0</v>
      </c>
      <c r="J288" s="10">
        <f>форма!J288/1000</f>
        <v>0</v>
      </c>
    </row>
    <row r="289" spans="1:10" ht="37.35" x14ac:dyDescent="0.3">
      <c r="A289" s="86"/>
      <c r="B289" s="93"/>
      <c r="C289" s="68" t="s">
        <v>103</v>
      </c>
      <c r="D289" s="68"/>
      <c r="E289" s="2" t="s">
        <v>104</v>
      </c>
      <c r="F289" s="10">
        <f>форма!F289/1000</f>
        <v>0</v>
      </c>
      <c r="G289" s="10">
        <f>форма!G289/1000</f>
        <v>100</v>
      </c>
      <c r="H289" s="10">
        <f>форма!H289/1000</f>
        <v>0</v>
      </c>
      <c r="I289" s="10">
        <f>форма!I289/1000</f>
        <v>0</v>
      </c>
      <c r="J289" s="10">
        <f>форма!J289/1000</f>
        <v>0</v>
      </c>
    </row>
    <row r="290" spans="1:10" ht="24.9" x14ac:dyDescent="0.3">
      <c r="A290" s="86"/>
      <c r="B290" s="93"/>
      <c r="C290" s="68" t="s">
        <v>18</v>
      </c>
      <c r="D290" s="68"/>
      <c r="E290" s="2" t="s">
        <v>29</v>
      </c>
      <c r="F290" s="10">
        <f>форма!F290/1000</f>
        <v>0</v>
      </c>
      <c r="G290" s="10">
        <f>форма!G290/1000</f>
        <v>200</v>
      </c>
      <c r="H290" s="10">
        <f>форма!H290/1000</f>
        <v>0</v>
      </c>
      <c r="I290" s="10">
        <f>форма!I290/1000</f>
        <v>0</v>
      </c>
      <c r="J290" s="10">
        <f>форма!J290/1000</f>
        <v>0</v>
      </c>
    </row>
    <row r="291" spans="1:10" ht="74.650000000000006" x14ac:dyDescent="0.3">
      <c r="A291" s="86"/>
      <c r="B291" s="93"/>
      <c r="C291" s="68" t="s">
        <v>73</v>
      </c>
      <c r="D291" s="68" t="s">
        <v>308</v>
      </c>
      <c r="E291" s="2" t="s">
        <v>74</v>
      </c>
      <c r="F291" s="10">
        <f>форма!F291/1000</f>
        <v>0</v>
      </c>
      <c r="G291" s="10">
        <f>форма!G291/1000</f>
        <v>1249.92</v>
      </c>
      <c r="H291" s="10">
        <f>форма!H291/1000</f>
        <v>0</v>
      </c>
      <c r="I291" s="10">
        <f>форма!I291/1000</f>
        <v>0</v>
      </c>
      <c r="J291" s="10">
        <f>форма!J291/1000</f>
        <v>0</v>
      </c>
    </row>
    <row r="292" spans="1:10" ht="24.9" x14ac:dyDescent="0.3">
      <c r="A292" s="86"/>
      <c r="B292" s="93"/>
      <c r="C292" s="68" t="s">
        <v>75</v>
      </c>
      <c r="D292" s="68"/>
      <c r="E292" s="2" t="s">
        <v>15</v>
      </c>
      <c r="F292" s="10">
        <f>форма!F292/1000</f>
        <v>751.76706000000001</v>
      </c>
      <c r="G292" s="10">
        <f>форма!G292/1000</f>
        <v>0</v>
      </c>
      <c r="H292" s="10">
        <f>форма!H292/1000</f>
        <v>0</v>
      </c>
      <c r="I292" s="10">
        <f>форма!I292/1000</f>
        <v>0</v>
      </c>
      <c r="J292" s="10">
        <f>форма!J292/1000</f>
        <v>0</v>
      </c>
    </row>
    <row r="293" spans="1:10" ht="62.2" x14ac:dyDescent="0.3">
      <c r="A293" s="86"/>
      <c r="B293" s="93"/>
      <c r="C293" s="68" t="s">
        <v>20</v>
      </c>
      <c r="D293" s="68"/>
      <c r="E293" s="2" t="s">
        <v>15</v>
      </c>
      <c r="F293" s="10">
        <f>форма!F293/1000</f>
        <v>2658.1639599999999</v>
      </c>
      <c r="G293" s="10">
        <f>форма!G293/1000</f>
        <v>0</v>
      </c>
      <c r="H293" s="10">
        <f>форма!H293/1000</f>
        <v>0</v>
      </c>
      <c r="I293" s="10">
        <f>форма!I293/1000</f>
        <v>0</v>
      </c>
      <c r="J293" s="10">
        <f>форма!J293/1000</f>
        <v>0</v>
      </c>
    </row>
    <row r="294" spans="1:10" ht="37.35" x14ac:dyDescent="0.3">
      <c r="A294" s="86"/>
      <c r="B294" s="93"/>
      <c r="C294" s="68" t="s">
        <v>21</v>
      </c>
      <c r="D294" s="68"/>
      <c r="E294" s="2" t="s">
        <v>22</v>
      </c>
      <c r="F294" s="10">
        <f>форма!F294/1000</f>
        <v>7594.4139999999998</v>
      </c>
      <c r="G294" s="10">
        <f>форма!G294/1000</f>
        <v>0</v>
      </c>
      <c r="H294" s="10">
        <f>форма!H294/1000</f>
        <v>0</v>
      </c>
      <c r="I294" s="10">
        <f>форма!I294/1000</f>
        <v>0</v>
      </c>
      <c r="J294" s="10">
        <f>форма!J294/1000</f>
        <v>0</v>
      </c>
    </row>
    <row r="295" spans="1:10" x14ac:dyDescent="0.3">
      <c r="A295" s="86"/>
      <c r="B295" s="93"/>
      <c r="C295" s="68" t="s">
        <v>76</v>
      </c>
      <c r="D295" s="68"/>
      <c r="E295" s="2" t="s">
        <v>34</v>
      </c>
      <c r="F295" s="10">
        <f>форма!F295/1000</f>
        <v>178.0128</v>
      </c>
      <c r="G295" s="10">
        <f>форма!G295/1000</f>
        <v>0</v>
      </c>
      <c r="H295" s="10">
        <f>форма!H295/1000</f>
        <v>0</v>
      </c>
      <c r="I295" s="10">
        <f>форма!I295/1000</f>
        <v>0</v>
      </c>
      <c r="J295" s="10">
        <f>форма!J295/1000</f>
        <v>0</v>
      </c>
    </row>
    <row r="296" spans="1:10" x14ac:dyDescent="0.3">
      <c r="A296" s="86"/>
      <c r="B296" s="93"/>
      <c r="C296" s="68" t="s">
        <v>97</v>
      </c>
      <c r="D296" s="68"/>
      <c r="E296" s="2" t="s">
        <v>15</v>
      </c>
      <c r="F296" s="10">
        <f>форма!F296/1000</f>
        <v>225.63200000000001</v>
      </c>
      <c r="G296" s="10">
        <f>форма!G296/1000</f>
        <v>0</v>
      </c>
      <c r="H296" s="10">
        <f>форма!H296/1000</f>
        <v>0</v>
      </c>
      <c r="I296" s="10">
        <f>форма!I296/1000</f>
        <v>0</v>
      </c>
      <c r="J296" s="10">
        <f>форма!J296/1000</f>
        <v>0</v>
      </c>
    </row>
    <row r="297" spans="1:10" x14ac:dyDescent="0.3">
      <c r="A297" s="86"/>
      <c r="B297" s="93"/>
      <c r="C297" s="68" t="s">
        <v>53</v>
      </c>
      <c r="D297" s="68"/>
      <c r="E297" s="2" t="s">
        <v>19</v>
      </c>
      <c r="F297" s="10">
        <f>форма!F297/1000</f>
        <v>1158.6796399999998</v>
      </c>
      <c r="G297" s="10">
        <f>форма!G297/1000</f>
        <v>0</v>
      </c>
      <c r="H297" s="10">
        <f>форма!H297/1000</f>
        <v>0</v>
      </c>
      <c r="I297" s="10">
        <f>форма!I297/1000</f>
        <v>0</v>
      </c>
      <c r="J297" s="10">
        <f>форма!J297/1000</f>
        <v>0</v>
      </c>
    </row>
    <row r="298" spans="1:10" ht="24.9" x14ac:dyDescent="0.3">
      <c r="A298" s="86"/>
      <c r="B298" s="93"/>
      <c r="C298" s="68" t="s">
        <v>79</v>
      </c>
      <c r="D298" s="68"/>
      <c r="E298" s="2" t="s">
        <v>39</v>
      </c>
      <c r="F298" s="10">
        <f>форма!F298/1000</f>
        <v>600.81727999999998</v>
      </c>
      <c r="G298" s="10">
        <f>форма!G298/1000</f>
        <v>0</v>
      </c>
      <c r="H298" s="10">
        <f>форма!H298/1000</f>
        <v>0</v>
      </c>
      <c r="I298" s="10">
        <f>форма!I298/1000</f>
        <v>0</v>
      </c>
      <c r="J298" s="10">
        <f>форма!J298/1000</f>
        <v>0</v>
      </c>
    </row>
    <row r="299" spans="1:10" x14ac:dyDescent="0.3">
      <c r="A299" s="86"/>
      <c r="B299" s="93"/>
      <c r="C299" s="68" t="s">
        <v>80</v>
      </c>
      <c r="D299" s="68"/>
      <c r="E299" s="2" t="s">
        <v>41</v>
      </c>
      <c r="F299" s="10">
        <f>форма!F299/1000</f>
        <v>11.4</v>
      </c>
      <c r="G299" s="10">
        <f>форма!G299/1000</f>
        <v>0</v>
      </c>
      <c r="H299" s="10">
        <f>форма!H299/1000</f>
        <v>0</v>
      </c>
      <c r="I299" s="10">
        <f>форма!I299/1000</f>
        <v>0</v>
      </c>
      <c r="J299" s="10">
        <f>форма!J299/1000</f>
        <v>0</v>
      </c>
    </row>
    <row r="300" spans="1:10" x14ac:dyDescent="0.3">
      <c r="A300" s="86"/>
      <c r="B300" s="93"/>
      <c r="C300" s="68" t="s">
        <v>81</v>
      </c>
      <c r="D300" s="68"/>
      <c r="E300" s="2" t="s">
        <v>82</v>
      </c>
      <c r="F300" s="10">
        <f>форма!F300/1000</f>
        <v>96.16</v>
      </c>
      <c r="G300" s="10">
        <f>форма!G300/1000</f>
        <v>0</v>
      </c>
      <c r="H300" s="10">
        <f>форма!H300/1000</f>
        <v>0</v>
      </c>
      <c r="I300" s="10">
        <f>форма!I300/1000</f>
        <v>0</v>
      </c>
      <c r="J300" s="10">
        <f>форма!J300/1000</f>
        <v>0</v>
      </c>
    </row>
    <row r="301" spans="1:10" ht="24.9" x14ac:dyDescent="0.3">
      <c r="A301" s="86"/>
      <c r="B301" s="93"/>
      <c r="C301" s="68" t="s">
        <v>83</v>
      </c>
      <c r="D301" s="68"/>
      <c r="E301" s="2" t="s">
        <v>45</v>
      </c>
      <c r="F301" s="10">
        <f>форма!F301/1000</f>
        <v>184.88399999999999</v>
      </c>
      <c r="G301" s="10">
        <f>форма!G301/1000</f>
        <v>0</v>
      </c>
      <c r="H301" s="10">
        <f>форма!H301/1000</f>
        <v>0</v>
      </c>
      <c r="I301" s="10">
        <f>форма!I301/1000</f>
        <v>0</v>
      </c>
      <c r="J301" s="10">
        <f>форма!J301/1000</f>
        <v>0</v>
      </c>
    </row>
    <row r="302" spans="1:10" ht="24.9" x14ac:dyDescent="0.3">
      <c r="A302" s="86"/>
      <c r="B302" s="93"/>
      <c r="C302" s="68" t="s">
        <v>84</v>
      </c>
      <c r="D302" s="68"/>
      <c r="E302" s="2" t="s">
        <v>85</v>
      </c>
      <c r="F302" s="10">
        <f>форма!F302/1000</f>
        <v>60.48</v>
      </c>
      <c r="G302" s="10">
        <f>форма!G302/1000</f>
        <v>0</v>
      </c>
      <c r="H302" s="10">
        <f>форма!H302/1000</f>
        <v>0</v>
      </c>
      <c r="I302" s="10">
        <f>форма!I302/1000</f>
        <v>0</v>
      </c>
      <c r="J302" s="10">
        <f>форма!J302/1000</f>
        <v>0</v>
      </c>
    </row>
    <row r="303" spans="1:10" x14ac:dyDescent="0.3">
      <c r="A303" s="86"/>
      <c r="B303" s="93"/>
      <c r="C303" s="68" t="s">
        <v>87</v>
      </c>
      <c r="D303" s="68"/>
      <c r="E303" s="2" t="s">
        <v>27</v>
      </c>
      <c r="F303" s="10">
        <f>форма!F303/1000</f>
        <v>80</v>
      </c>
      <c r="G303" s="10">
        <f>форма!G303/1000</f>
        <v>0</v>
      </c>
      <c r="H303" s="10">
        <f>форма!H303/1000</f>
        <v>0</v>
      </c>
      <c r="I303" s="10">
        <f>форма!I303/1000</f>
        <v>0</v>
      </c>
      <c r="J303" s="10">
        <f>форма!J303/1000</f>
        <v>0</v>
      </c>
    </row>
    <row r="304" spans="1:10" ht="37.35" x14ac:dyDescent="0.3">
      <c r="A304" s="86"/>
      <c r="B304" s="93"/>
      <c r="C304" s="68" t="s">
        <v>53</v>
      </c>
      <c r="D304" s="68" t="s">
        <v>274</v>
      </c>
      <c r="E304" s="2" t="s">
        <v>29</v>
      </c>
      <c r="F304" s="10">
        <f>форма!F304/1000</f>
        <v>0</v>
      </c>
      <c r="G304" s="10">
        <f>форма!G304/1000</f>
        <v>0</v>
      </c>
      <c r="H304" s="10">
        <f>форма!H304/1000</f>
        <v>0</v>
      </c>
      <c r="I304" s="10">
        <f>форма!I304/1000</f>
        <v>0</v>
      </c>
      <c r="J304" s="10">
        <f>форма!J304/1000</f>
        <v>0</v>
      </c>
    </row>
    <row r="305" spans="1:10" ht="24.9" x14ac:dyDescent="0.3">
      <c r="A305" s="86"/>
      <c r="B305" s="93"/>
      <c r="C305" s="68" t="s">
        <v>248</v>
      </c>
      <c r="D305" s="68"/>
      <c r="E305" s="2" t="s">
        <v>167</v>
      </c>
      <c r="F305" s="10">
        <f>форма!F305/1000</f>
        <v>0</v>
      </c>
      <c r="G305" s="10">
        <f>форма!G305/1000</f>
        <v>0</v>
      </c>
      <c r="H305" s="10">
        <f>форма!H305/1000</f>
        <v>0</v>
      </c>
      <c r="I305" s="10">
        <f>форма!I305/1000</f>
        <v>454</v>
      </c>
      <c r="J305" s="10">
        <f>форма!J305/1000</f>
        <v>0</v>
      </c>
    </row>
    <row r="306" spans="1:10" ht="37.35" x14ac:dyDescent="0.3">
      <c r="A306" s="86"/>
      <c r="B306" s="93"/>
      <c r="C306" s="68" t="s">
        <v>105</v>
      </c>
      <c r="D306" s="68"/>
      <c r="E306" s="2" t="s">
        <v>106</v>
      </c>
      <c r="F306" s="10">
        <f>форма!F306/1000</f>
        <v>0</v>
      </c>
      <c r="G306" s="10">
        <f>форма!G306/1000</f>
        <v>0</v>
      </c>
      <c r="H306" s="10">
        <f>форма!H306/1000</f>
        <v>0</v>
      </c>
      <c r="I306" s="10">
        <f>форма!I306/1000</f>
        <v>0</v>
      </c>
      <c r="J306" s="10">
        <f>форма!J306/1000</f>
        <v>0</v>
      </c>
    </row>
    <row r="307" spans="1:10" ht="37.35" x14ac:dyDescent="0.3">
      <c r="A307" s="86">
        <v>38</v>
      </c>
      <c r="B307" s="93" t="s">
        <v>155</v>
      </c>
      <c r="C307" s="67" t="s">
        <v>21</v>
      </c>
      <c r="D307" s="68" t="s">
        <v>306</v>
      </c>
      <c r="E307" s="2" t="s">
        <v>149</v>
      </c>
      <c r="F307" s="10">
        <f>форма!F307/1000</f>
        <v>0</v>
      </c>
      <c r="G307" s="10">
        <f>форма!G307/1000</f>
        <v>2617.9221000000002</v>
      </c>
      <c r="H307" s="10">
        <f>форма!H307/1000</f>
        <v>0</v>
      </c>
      <c r="I307" s="10">
        <f>форма!I307/1000</f>
        <v>0</v>
      </c>
      <c r="J307" s="10">
        <f>форма!J307/1000</f>
        <v>0</v>
      </c>
    </row>
    <row r="308" spans="1:10" ht="62.2" x14ac:dyDescent="0.3">
      <c r="A308" s="86"/>
      <c r="B308" s="93"/>
      <c r="C308" s="68" t="s">
        <v>24</v>
      </c>
      <c r="D308" s="68" t="s">
        <v>307</v>
      </c>
      <c r="E308" s="2" t="s">
        <v>150</v>
      </c>
      <c r="F308" s="10">
        <f>форма!F308/1000</f>
        <v>0</v>
      </c>
      <c r="G308" s="10">
        <f>форма!G308/1000</f>
        <v>1724.3119999999999</v>
      </c>
      <c r="H308" s="10">
        <f>форма!H308/1000</f>
        <v>0</v>
      </c>
      <c r="I308" s="10">
        <f>форма!I308/1000</f>
        <v>0</v>
      </c>
      <c r="J308" s="10">
        <f>форма!J308/1000</f>
        <v>0</v>
      </c>
    </row>
    <row r="309" spans="1:10" ht="24.9" x14ac:dyDescent="0.3">
      <c r="A309" s="86"/>
      <c r="B309" s="93"/>
      <c r="C309" s="67" t="s">
        <v>52</v>
      </c>
      <c r="D309" s="68"/>
      <c r="E309" s="2" t="s">
        <v>151</v>
      </c>
      <c r="F309" s="10">
        <f>форма!F309/1000</f>
        <v>0</v>
      </c>
      <c r="G309" s="10">
        <f>форма!G309/1000</f>
        <v>2645.16</v>
      </c>
      <c r="H309" s="10">
        <f>форма!H309/1000</f>
        <v>0</v>
      </c>
      <c r="I309" s="10">
        <f>форма!I309/1000</f>
        <v>0</v>
      </c>
      <c r="J309" s="10">
        <f>форма!J309/1000</f>
        <v>0</v>
      </c>
    </row>
    <row r="310" spans="1:10" ht="24.9" x14ac:dyDescent="0.3">
      <c r="A310" s="86"/>
      <c r="B310" s="93"/>
      <c r="C310" s="67" t="s">
        <v>153</v>
      </c>
      <c r="D310" s="68"/>
      <c r="E310" s="2" t="s">
        <v>154</v>
      </c>
      <c r="F310" s="10">
        <f>форма!F310/1000</f>
        <v>0</v>
      </c>
      <c r="G310" s="10">
        <f>форма!G310/1000</f>
        <v>720</v>
      </c>
      <c r="H310" s="10">
        <f>форма!H310/1000</f>
        <v>0</v>
      </c>
      <c r="I310" s="10">
        <f>форма!I310/1000</f>
        <v>0</v>
      </c>
      <c r="J310" s="10">
        <f>форма!J310/1000</f>
        <v>0</v>
      </c>
    </row>
    <row r="311" spans="1:10" x14ac:dyDescent="0.3">
      <c r="A311" s="86"/>
      <c r="B311" s="93"/>
      <c r="C311" s="68" t="s">
        <v>33</v>
      </c>
      <c r="D311" s="68"/>
      <c r="E311" s="2" t="s">
        <v>156</v>
      </c>
      <c r="F311" s="10">
        <f>форма!F311/1000</f>
        <v>0</v>
      </c>
      <c r="G311" s="10">
        <f>форма!G311/1000</f>
        <v>214.83</v>
      </c>
      <c r="H311" s="10">
        <f>форма!H311/1000</f>
        <v>0</v>
      </c>
      <c r="I311" s="10">
        <f>форма!I311/1000</f>
        <v>0</v>
      </c>
      <c r="J311" s="10">
        <f>форма!J311/1000</f>
        <v>0</v>
      </c>
    </row>
    <row r="312" spans="1:10" ht="24.9" x14ac:dyDescent="0.3">
      <c r="A312" s="86"/>
      <c r="B312" s="93"/>
      <c r="C312" s="68" t="s">
        <v>18</v>
      </c>
      <c r="D312" s="68"/>
      <c r="E312" s="2" t="s">
        <v>152</v>
      </c>
      <c r="F312" s="10">
        <f>форма!F312/1000</f>
        <v>0</v>
      </c>
      <c r="G312" s="10">
        <f>форма!G312/1000</f>
        <v>140</v>
      </c>
      <c r="H312" s="10">
        <f>форма!H312/1000</f>
        <v>0</v>
      </c>
      <c r="I312" s="10">
        <f>форма!I312/1000</f>
        <v>0</v>
      </c>
      <c r="J312" s="10">
        <f>форма!J312/1000</f>
        <v>0</v>
      </c>
    </row>
    <row r="313" spans="1:10" ht="24.9" x14ac:dyDescent="0.3">
      <c r="A313" s="86"/>
      <c r="B313" s="93"/>
      <c r="C313" s="68" t="s">
        <v>14</v>
      </c>
      <c r="D313" s="68"/>
      <c r="E313" s="2" t="s">
        <v>141</v>
      </c>
      <c r="F313" s="10">
        <f>форма!F313/1000</f>
        <v>672.34454000000005</v>
      </c>
      <c r="G313" s="10">
        <f>форма!G313/1000</f>
        <v>0</v>
      </c>
      <c r="H313" s="10">
        <f>форма!H313/1000</f>
        <v>0</v>
      </c>
      <c r="I313" s="10">
        <f>форма!I313/1000</f>
        <v>0</v>
      </c>
      <c r="J313" s="10">
        <f>форма!J313/1000</f>
        <v>0</v>
      </c>
    </row>
    <row r="314" spans="1:10" ht="62.2" x14ac:dyDescent="0.3">
      <c r="A314" s="86"/>
      <c r="B314" s="93"/>
      <c r="C314" s="68" t="s">
        <v>157</v>
      </c>
      <c r="D314" s="68"/>
      <c r="E314" s="2" t="s">
        <v>142</v>
      </c>
      <c r="F314" s="10">
        <f>форма!F314/1000</f>
        <v>2408.65834</v>
      </c>
      <c r="G314" s="10">
        <f>форма!G314/1000</f>
        <v>0</v>
      </c>
      <c r="H314" s="10">
        <f>форма!H314/1000</f>
        <v>0</v>
      </c>
      <c r="I314" s="10">
        <f>форма!I314/1000</f>
        <v>0</v>
      </c>
      <c r="J314" s="10">
        <f>форма!J314/1000</f>
        <v>0</v>
      </c>
    </row>
    <row r="315" spans="1:10" ht="37.35" x14ac:dyDescent="0.3">
      <c r="A315" s="86"/>
      <c r="B315" s="93"/>
      <c r="C315" s="68" t="s">
        <v>21</v>
      </c>
      <c r="D315" s="68"/>
      <c r="E315" s="2" t="s">
        <v>149</v>
      </c>
      <c r="F315" s="10">
        <f>форма!F315/1000</f>
        <v>5961.3</v>
      </c>
      <c r="G315" s="10">
        <f>форма!G315/1000</f>
        <v>0</v>
      </c>
      <c r="H315" s="10">
        <f>форма!H315/1000</f>
        <v>0</v>
      </c>
      <c r="I315" s="10">
        <f>форма!I315/1000</f>
        <v>0</v>
      </c>
      <c r="J315" s="10">
        <f>форма!J315/1000</f>
        <v>0</v>
      </c>
    </row>
    <row r="316" spans="1:10" ht="24.9" x14ac:dyDescent="0.3">
      <c r="A316" s="86"/>
      <c r="B316" s="93"/>
      <c r="C316" s="67" t="s">
        <v>134</v>
      </c>
      <c r="D316" s="68"/>
      <c r="E316" s="2" t="s">
        <v>142</v>
      </c>
      <c r="F316" s="10">
        <f>форма!F316/1000</f>
        <v>1055.75287</v>
      </c>
      <c r="G316" s="10">
        <f>форма!G316/1000</f>
        <v>0</v>
      </c>
      <c r="H316" s="10">
        <f>форма!H316/1000</f>
        <v>0</v>
      </c>
      <c r="I316" s="10">
        <f>форма!I316/1000</f>
        <v>0</v>
      </c>
      <c r="J316" s="10">
        <f>форма!J316/1000</f>
        <v>0</v>
      </c>
    </row>
    <row r="317" spans="1:10" x14ac:dyDescent="0.3">
      <c r="A317" s="86"/>
      <c r="B317" s="93"/>
      <c r="C317" s="67" t="s">
        <v>53</v>
      </c>
      <c r="D317" s="68"/>
      <c r="E317" s="2" t="s">
        <v>144</v>
      </c>
      <c r="F317" s="10">
        <f>форма!F317/1000</f>
        <v>1128.56855</v>
      </c>
      <c r="G317" s="10">
        <f>форма!G317/1000</f>
        <v>0</v>
      </c>
      <c r="H317" s="10">
        <f>форма!H317/1000</f>
        <v>0</v>
      </c>
      <c r="I317" s="10">
        <f>форма!I317/1000</f>
        <v>0</v>
      </c>
      <c r="J317" s="10">
        <f>форма!J317/1000</f>
        <v>0</v>
      </c>
    </row>
    <row r="318" spans="1:10" ht="37.35" x14ac:dyDescent="0.3">
      <c r="A318" s="86"/>
      <c r="B318" s="93"/>
      <c r="C318" s="68" t="s">
        <v>53</v>
      </c>
      <c r="D318" s="68" t="s">
        <v>274</v>
      </c>
      <c r="E318" s="2" t="s">
        <v>29</v>
      </c>
      <c r="F318" s="10">
        <f>форма!F318/1000</f>
        <v>0</v>
      </c>
      <c r="G318" s="10">
        <f>форма!G318/1000</f>
        <v>0</v>
      </c>
      <c r="H318" s="10">
        <f>форма!H318/1000</f>
        <v>0</v>
      </c>
      <c r="I318" s="10">
        <f>форма!I318/1000</f>
        <v>0</v>
      </c>
      <c r="J318" s="10">
        <f>форма!J318/1000</f>
        <v>0</v>
      </c>
    </row>
    <row r="319" spans="1:10" x14ac:dyDescent="0.3">
      <c r="A319" s="86"/>
      <c r="B319" s="93"/>
      <c r="C319" s="68" t="s">
        <v>38</v>
      </c>
      <c r="D319" s="68"/>
      <c r="E319" s="2" t="s">
        <v>158</v>
      </c>
      <c r="F319" s="10">
        <f>форма!F319/1000</f>
        <v>395.2</v>
      </c>
      <c r="G319" s="10">
        <f>форма!G319/1000</f>
        <v>0</v>
      </c>
      <c r="H319" s="10">
        <f>форма!H319/1000</f>
        <v>0</v>
      </c>
      <c r="I319" s="10">
        <f>форма!I319/1000</f>
        <v>0</v>
      </c>
      <c r="J319" s="10">
        <f>форма!J319/1000</f>
        <v>0</v>
      </c>
    </row>
    <row r="320" spans="1:10" x14ac:dyDescent="0.3">
      <c r="A320" s="86"/>
      <c r="B320" s="93"/>
      <c r="C320" s="68" t="s">
        <v>40</v>
      </c>
      <c r="D320" s="68"/>
      <c r="E320" s="2" t="s">
        <v>145</v>
      </c>
      <c r="F320" s="10">
        <f>форма!F320/1000</f>
        <v>19</v>
      </c>
      <c r="G320" s="10">
        <f>форма!G320/1000</f>
        <v>0</v>
      </c>
      <c r="H320" s="10">
        <f>форма!H320/1000</f>
        <v>0</v>
      </c>
      <c r="I320" s="10">
        <f>форма!I320/1000</f>
        <v>0</v>
      </c>
      <c r="J320" s="10">
        <f>форма!J320/1000</f>
        <v>0</v>
      </c>
    </row>
    <row r="321" spans="1:10" x14ac:dyDescent="0.3">
      <c r="A321" s="86"/>
      <c r="B321" s="93"/>
      <c r="C321" s="68" t="s">
        <v>81</v>
      </c>
      <c r="D321" s="68"/>
      <c r="E321" s="2" t="s">
        <v>159</v>
      </c>
      <c r="F321" s="10">
        <f>форма!F321/1000</f>
        <v>108.066</v>
      </c>
      <c r="G321" s="10">
        <f>форма!G321/1000</f>
        <v>0</v>
      </c>
      <c r="H321" s="10">
        <f>форма!H321/1000</f>
        <v>0</v>
      </c>
      <c r="I321" s="10">
        <f>форма!I321/1000</f>
        <v>0</v>
      </c>
      <c r="J321" s="10">
        <f>форма!J321/1000</f>
        <v>0</v>
      </c>
    </row>
    <row r="322" spans="1:10" ht="24.9" x14ac:dyDescent="0.3">
      <c r="A322" s="86"/>
      <c r="B322" s="93"/>
      <c r="C322" s="68" t="s">
        <v>83</v>
      </c>
      <c r="D322" s="68"/>
      <c r="E322" s="2" t="s">
        <v>160</v>
      </c>
      <c r="F322" s="10">
        <f>форма!F322/1000</f>
        <v>175.63979999999998</v>
      </c>
      <c r="G322" s="10">
        <f>форма!G322/1000</f>
        <v>0</v>
      </c>
      <c r="H322" s="10">
        <f>форма!H322/1000</f>
        <v>0</v>
      </c>
      <c r="I322" s="10">
        <f>форма!I322/1000</f>
        <v>0</v>
      </c>
      <c r="J322" s="10">
        <f>форма!J322/1000</f>
        <v>0</v>
      </c>
    </row>
    <row r="323" spans="1:10" ht="37.35" x14ac:dyDescent="0.3">
      <c r="A323" s="86"/>
      <c r="B323" s="93"/>
      <c r="C323" s="68" t="s">
        <v>161</v>
      </c>
      <c r="D323" s="68"/>
      <c r="E323" s="2" t="s">
        <v>162</v>
      </c>
      <c r="F323" s="10">
        <f>форма!F323/1000</f>
        <v>0</v>
      </c>
      <c r="G323" s="10">
        <f>форма!G323/1000</f>
        <v>0</v>
      </c>
      <c r="H323" s="10">
        <f>форма!H323/1000</f>
        <v>0</v>
      </c>
      <c r="I323" s="10">
        <f>форма!I323/1000</f>
        <v>0</v>
      </c>
      <c r="J323" s="10">
        <f>форма!J323/1000</f>
        <v>0</v>
      </c>
    </row>
    <row r="324" spans="1:10" x14ac:dyDescent="0.3">
      <c r="A324" s="86"/>
      <c r="B324" s="93"/>
      <c r="C324" s="67" t="s">
        <v>251</v>
      </c>
      <c r="D324" s="68"/>
      <c r="E324" s="2" t="s">
        <v>252</v>
      </c>
      <c r="F324" s="10">
        <f>форма!F324/1000</f>
        <v>0</v>
      </c>
      <c r="G324" s="10">
        <f>форма!G324/1000</f>
        <v>1507.19866</v>
      </c>
      <c r="H324" s="10">
        <f>форма!H324/1000</f>
        <v>0</v>
      </c>
      <c r="I324" s="10">
        <f>форма!I324/1000</f>
        <v>0</v>
      </c>
      <c r="J324" s="10">
        <f>форма!J324/1000</f>
        <v>0</v>
      </c>
    </row>
    <row r="325" spans="1:10" ht="49.75" x14ac:dyDescent="0.3">
      <c r="A325" s="86"/>
      <c r="B325" s="93"/>
      <c r="C325" s="67" t="s">
        <v>38</v>
      </c>
      <c r="D325" s="68" t="s">
        <v>309</v>
      </c>
      <c r="E325" s="2" t="s">
        <v>102</v>
      </c>
      <c r="F325" s="10">
        <f>форма!F325/1000</f>
        <v>0</v>
      </c>
      <c r="G325" s="10">
        <f>форма!G325/1000</f>
        <v>592</v>
      </c>
      <c r="H325" s="10">
        <f>форма!H325/1000</f>
        <v>0</v>
      </c>
      <c r="I325" s="10">
        <f>форма!I325/1000</f>
        <v>0</v>
      </c>
      <c r="J325" s="10">
        <f>форма!J325/1000</f>
        <v>0</v>
      </c>
    </row>
    <row r="326" spans="1:10" ht="74.650000000000006" x14ac:dyDescent="0.3">
      <c r="A326" s="86"/>
      <c r="B326" s="93"/>
      <c r="C326" s="67" t="s">
        <v>73</v>
      </c>
      <c r="D326" s="68" t="s">
        <v>308</v>
      </c>
      <c r="E326" s="2" t="s">
        <v>163</v>
      </c>
      <c r="F326" s="10">
        <f>форма!F326/1000</f>
        <v>0</v>
      </c>
      <c r="G326" s="10">
        <f>форма!G326/1000</f>
        <v>1119.72</v>
      </c>
      <c r="H326" s="10">
        <f>форма!H326/1000</f>
        <v>0</v>
      </c>
      <c r="I326" s="10">
        <f>форма!I326/1000</f>
        <v>0</v>
      </c>
      <c r="J326" s="10">
        <f>форма!J326/1000</f>
        <v>0</v>
      </c>
    </row>
    <row r="327" spans="1:10" ht="37.35" x14ac:dyDescent="0.3">
      <c r="A327" s="71"/>
      <c r="B327" s="86" t="s">
        <v>233</v>
      </c>
      <c r="C327" s="67" t="s">
        <v>21</v>
      </c>
      <c r="D327" s="68" t="s">
        <v>306</v>
      </c>
      <c r="E327" s="2" t="s">
        <v>124</v>
      </c>
      <c r="F327" s="10">
        <f>форма!F327/1000</f>
        <v>0</v>
      </c>
      <c r="G327" s="10">
        <f>форма!G327/1000</f>
        <v>302.82826</v>
      </c>
      <c r="H327" s="10">
        <f>форма!H327/1000</f>
        <v>0</v>
      </c>
      <c r="I327" s="10">
        <f>форма!I327/1000</f>
        <v>0</v>
      </c>
      <c r="J327" s="10">
        <f>форма!J327/1000</f>
        <v>0</v>
      </c>
    </row>
    <row r="328" spans="1:10" ht="37.35" x14ac:dyDescent="0.3">
      <c r="A328" s="71"/>
      <c r="B328" s="86"/>
      <c r="C328" s="67" t="s">
        <v>53</v>
      </c>
      <c r="D328" s="68" t="s">
        <v>274</v>
      </c>
      <c r="E328" s="2" t="s">
        <v>313</v>
      </c>
      <c r="F328" s="10">
        <f>форма!F328/1000</f>
        <v>0</v>
      </c>
      <c r="G328" s="10">
        <f>форма!G328/1000</f>
        <v>608.02499999999998</v>
      </c>
      <c r="H328" s="10">
        <f>форма!H328/1000</f>
        <v>0</v>
      </c>
      <c r="I328" s="10">
        <f>форма!I328/1000</f>
        <v>0</v>
      </c>
      <c r="J328" s="10">
        <f>форма!J328/1000</f>
        <v>0</v>
      </c>
    </row>
    <row r="329" spans="1:10" ht="24.9" x14ac:dyDescent="0.3">
      <c r="A329" s="71"/>
      <c r="B329" s="86"/>
      <c r="C329" s="68" t="s">
        <v>18</v>
      </c>
      <c r="D329" s="68"/>
      <c r="E329" s="2" t="s">
        <v>132</v>
      </c>
      <c r="F329" s="10">
        <f>форма!F329/1000</f>
        <v>0</v>
      </c>
      <c r="G329" s="10">
        <f>форма!G329/1000</f>
        <v>150</v>
      </c>
      <c r="H329" s="10">
        <f>форма!H329/1000</f>
        <v>0</v>
      </c>
      <c r="I329" s="10">
        <f>форма!I329/1000</f>
        <v>0</v>
      </c>
      <c r="J329" s="10">
        <f>форма!J329/1000</f>
        <v>0</v>
      </c>
    </row>
    <row r="330" spans="1:10" ht="49.75" x14ac:dyDescent="0.3">
      <c r="A330" s="71"/>
      <c r="B330" s="86"/>
      <c r="C330" s="68" t="s">
        <v>38</v>
      </c>
      <c r="D330" s="68" t="s">
        <v>309</v>
      </c>
      <c r="E330" s="2" t="s">
        <v>253</v>
      </c>
      <c r="F330" s="10">
        <f>форма!F330/1000</f>
        <v>0</v>
      </c>
      <c r="G330" s="10">
        <f>форма!G330/1000</f>
        <v>528</v>
      </c>
      <c r="H330" s="10">
        <f>форма!H330/1000</f>
        <v>0</v>
      </c>
      <c r="I330" s="10">
        <f>форма!I330/1000</f>
        <v>0</v>
      </c>
      <c r="J330" s="10">
        <f>форма!J330/1000</f>
        <v>0</v>
      </c>
    </row>
    <row r="331" spans="1:10" ht="74.650000000000006" x14ac:dyDescent="0.3">
      <c r="A331" s="71"/>
      <c r="B331" s="86"/>
      <c r="C331" s="68" t="s">
        <v>73</v>
      </c>
      <c r="D331" s="68" t="s">
        <v>308</v>
      </c>
      <c r="E331" s="2" t="s">
        <v>91</v>
      </c>
      <c r="F331" s="10">
        <f>форма!F331/1000</f>
        <v>0</v>
      </c>
      <c r="G331" s="10">
        <f>форма!G331/1000</f>
        <v>390.6</v>
      </c>
      <c r="H331" s="10">
        <f>форма!H331/1000</f>
        <v>0</v>
      </c>
      <c r="I331" s="10">
        <f>форма!I331/1000</f>
        <v>0</v>
      </c>
      <c r="J331" s="10">
        <f>форма!J331/1000</f>
        <v>0</v>
      </c>
    </row>
    <row r="332" spans="1:10" ht="24.9" x14ac:dyDescent="0.3">
      <c r="A332" s="71"/>
      <c r="B332" s="86"/>
      <c r="C332" s="68" t="s">
        <v>14</v>
      </c>
      <c r="D332" s="68"/>
      <c r="E332" s="2" t="s">
        <v>133</v>
      </c>
      <c r="F332" s="10">
        <f>форма!F332/1000</f>
        <v>197.24262999999999</v>
      </c>
      <c r="G332" s="10">
        <f>форма!G332/1000</f>
        <v>0</v>
      </c>
      <c r="H332" s="10">
        <f>форма!H332/1000</f>
        <v>0</v>
      </c>
      <c r="I332" s="10">
        <f>форма!I332/1000</f>
        <v>0</v>
      </c>
      <c r="J332" s="10">
        <f>форма!J332/1000</f>
        <v>0</v>
      </c>
    </row>
    <row r="333" spans="1:10" ht="62.2" x14ac:dyDescent="0.3">
      <c r="A333" s="71"/>
      <c r="B333" s="86"/>
      <c r="C333" s="68" t="s">
        <v>164</v>
      </c>
      <c r="D333" s="68"/>
      <c r="E333" s="2" t="s">
        <v>116</v>
      </c>
      <c r="F333" s="10">
        <f>форма!F333/1000</f>
        <v>299.72255000000001</v>
      </c>
      <c r="G333" s="10">
        <f>форма!G333/1000</f>
        <v>0</v>
      </c>
      <c r="H333" s="10">
        <f>форма!H333/1000</f>
        <v>0</v>
      </c>
      <c r="I333" s="10">
        <f>форма!I333/1000</f>
        <v>0</v>
      </c>
      <c r="J333" s="10">
        <f>форма!J333/1000</f>
        <v>0</v>
      </c>
    </row>
    <row r="334" spans="1:10" ht="37.35" x14ac:dyDescent="0.3">
      <c r="A334" s="71"/>
      <c r="B334" s="86"/>
      <c r="C334" s="68" t="s">
        <v>21</v>
      </c>
      <c r="D334" s="68"/>
      <c r="E334" s="2" t="s">
        <v>117</v>
      </c>
      <c r="F334" s="10">
        <f>форма!F334/1000</f>
        <v>777.83199999999999</v>
      </c>
      <c r="G334" s="10">
        <f>форма!G334/1000</f>
        <v>0</v>
      </c>
      <c r="H334" s="10">
        <f>форма!H334/1000</f>
        <v>0</v>
      </c>
      <c r="I334" s="10">
        <f>форма!I334/1000</f>
        <v>0</v>
      </c>
      <c r="J334" s="10">
        <f>форма!J334/1000</f>
        <v>0</v>
      </c>
    </row>
    <row r="335" spans="1:10" ht="24.9" x14ac:dyDescent="0.3">
      <c r="A335" s="71"/>
      <c r="B335" s="86"/>
      <c r="C335" s="68" t="s">
        <v>135</v>
      </c>
      <c r="D335" s="68"/>
      <c r="E335" s="2" t="s">
        <v>136</v>
      </c>
      <c r="F335" s="10">
        <f>форма!F335/1000</f>
        <v>4296.3999999999996</v>
      </c>
      <c r="G335" s="10">
        <f>форма!G335/1000</f>
        <v>0</v>
      </c>
      <c r="H335" s="10">
        <f>форма!H335/1000</f>
        <v>0</v>
      </c>
      <c r="I335" s="10">
        <f>форма!I335/1000</f>
        <v>0</v>
      </c>
      <c r="J335" s="10">
        <f>форма!J335/1000</f>
        <v>0</v>
      </c>
    </row>
    <row r="336" spans="1:10" x14ac:dyDescent="0.3">
      <c r="A336" s="71"/>
      <c r="B336" s="86"/>
      <c r="C336" s="68" t="s">
        <v>165</v>
      </c>
      <c r="D336" s="68"/>
      <c r="E336" s="2" t="s">
        <v>118</v>
      </c>
      <c r="F336" s="10">
        <f>форма!F336/1000</f>
        <v>72.459999999999994</v>
      </c>
      <c r="G336" s="10">
        <f>форма!G336/1000</f>
        <v>0</v>
      </c>
      <c r="H336" s="10">
        <f>форма!H336/1000</f>
        <v>0</v>
      </c>
      <c r="I336" s="10">
        <f>форма!I336/1000</f>
        <v>0</v>
      </c>
      <c r="J336" s="10">
        <f>форма!J336/1000</f>
        <v>0</v>
      </c>
    </row>
    <row r="337" spans="1:10" x14ac:dyDescent="0.3">
      <c r="A337" s="71"/>
      <c r="B337" s="86"/>
      <c r="C337" s="68" t="s">
        <v>81</v>
      </c>
      <c r="D337" s="68"/>
      <c r="E337" s="2" t="s">
        <v>138</v>
      </c>
      <c r="F337" s="10">
        <f>форма!F337/1000</f>
        <v>65.099999999999994</v>
      </c>
      <c r="G337" s="10">
        <f>форма!G337/1000</f>
        <v>0</v>
      </c>
      <c r="H337" s="10">
        <f>форма!H337/1000</f>
        <v>0</v>
      </c>
      <c r="I337" s="10">
        <f>форма!I337/1000</f>
        <v>0</v>
      </c>
      <c r="J337" s="10">
        <f>форма!J337/1000</f>
        <v>0</v>
      </c>
    </row>
    <row r="338" spans="1:10" ht="37.35" x14ac:dyDescent="0.3">
      <c r="A338" s="86">
        <v>40</v>
      </c>
      <c r="B338" s="93" t="s">
        <v>234</v>
      </c>
      <c r="C338" s="68" t="s">
        <v>188</v>
      </c>
      <c r="D338" s="68"/>
      <c r="E338" s="61" t="s">
        <v>15</v>
      </c>
      <c r="F338" s="10">
        <f>форма!F338/1000</f>
        <v>632.48617000000002</v>
      </c>
      <c r="G338" s="10">
        <f>форма!G338/1000</f>
        <v>0</v>
      </c>
      <c r="H338" s="10">
        <f>форма!H338/1000</f>
        <v>0</v>
      </c>
      <c r="I338" s="10">
        <f>форма!I338/1000</f>
        <v>0</v>
      </c>
      <c r="J338" s="10">
        <f>форма!J338/1000</f>
        <v>0</v>
      </c>
    </row>
    <row r="339" spans="1:10" ht="62.2" x14ac:dyDescent="0.3">
      <c r="A339" s="86"/>
      <c r="B339" s="93"/>
      <c r="C339" s="68" t="s">
        <v>20</v>
      </c>
      <c r="D339" s="68"/>
      <c r="E339" s="2" t="s">
        <v>15</v>
      </c>
      <c r="F339" s="10">
        <f>форма!F339/1000</f>
        <v>4645.2712999999994</v>
      </c>
      <c r="G339" s="10">
        <f>форма!G339/1000</f>
        <v>0</v>
      </c>
      <c r="H339" s="10">
        <f>форма!H339/1000</f>
        <v>0</v>
      </c>
      <c r="I339" s="10">
        <f>форма!I339/1000</f>
        <v>0</v>
      </c>
      <c r="J339" s="10">
        <f>форма!J339/1000</f>
        <v>0</v>
      </c>
    </row>
    <row r="340" spans="1:10" ht="49.75" x14ac:dyDescent="0.3">
      <c r="A340" s="86"/>
      <c r="B340" s="93"/>
      <c r="C340" s="68" t="s">
        <v>189</v>
      </c>
      <c r="D340" s="68"/>
      <c r="E340" s="2" t="s">
        <v>22</v>
      </c>
      <c r="F340" s="10">
        <f>форма!F340/1000</f>
        <v>6390.9359999999997</v>
      </c>
      <c r="G340" s="10">
        <f>форма!G340/1000</f>
        <v>0</v>
      </c>
      <c r="H340" s="10">
        <f>форма!H340/1000</f>
        <v>0</v>
      </c>
      <c r="I340" s="10">
        <f>форма!I340/1000</f>
        <v>0</v>
      </c>
      <c r="J340" s="10">
        <f>форма!J340/1000</f>
        <v>0</v>
      </c>
    </row>
    <row r="341" spans="1:10" x14ac:dyDescent="0.3">
      <c r="A341" s="86"/>
      <c r="B341" s="93"/>
      <c r="C341" s="68" t="s">
        <v>33</v>
      </c>
      <c r="D341" s="68"/>
      <c r="E341" s="2" t="s">
        <v>34</v>
      </c>
      <c r="F341" s="10">
        <f>форма!F341/1000</f>
        <v>177.87</v>
      </c>
      <c r="G341" s="10">
        <f>форма!G341/1000</f>
        <v>0</v>
      </c>
      <c r="H341" s="10">
        <f>форма!H341/1000</f>
        <v>0</v>
      </c>
      <c r="I341" s="10">
        <f>форма!I341/1000</f>
        <v>0</v>
      </c>
      <c r="J341" s="10">
        <f>форма!J341/1000</f>
        <v>0</v>
      </c>
    </row>
    <row r="342" spans="1:10" ht="24.9" x14ac:dyDescent="0.3">
      <c r="A342" s="86"/>
      <c r="B342" s="93"/>
      <c r="C342" s="68" t="s">
        <v>135</v>
      </c>
      <c r="D342" s="68"/>
      <c r="E342" s="2" t="s">
        <v>19</v>
      </c>
      <c r="F342" s="10">
        <f>форма!F342/1000</f>
        <v>5075.3</v>
      </c>
      <c r="G342" s="10">
        <f>форма!G342/1000</f>
        <v>0</v>
      </c>
      <c r="H342" s="10">
        <f>форма!H342/1000</f>
        <v>0</v>
      </c>
      <c r="I342" s="10">
        <f>форма!I342/1000</f>
        <v>0</v>
      </c>
      <c r="J342" s="10">
        <f>форма!J342/1000</f>
        <v>0</v>
      </c>
    </row>
    <row r="343" spans="1:10" x14ac:dyDescent="0.3">
      <c r="A343" s="86"/>
      <c r="B343" s="93"/>
      <c r="C343" s="68" t="s">
        <v>190</v>
      </c>
      <c r="D343" s="68"/>
      <c r="E343" s="2" t="s">
        <v>19</v>
      </c>
      <c r="F343" s="10">
        <f>форма!F343/1000</f>
        <v>350.2</v>
      </c>
      <c r="G343" s="10">
        <f>форма!G343/1000</f>
        <v>0</v>
      </c>
      <c r="H343" s="10">
        <f>форма!H343/1000</f>
        <v>0</v>
      </c>
      <c r="I343" s="10">
        <f>форма!I343/1000</f>
        <v>0</v>
      </c>
      <c r="J343" s="10">
        <f>форма!J343/1000</f>
        <v>0</v>
      </c>
    </row>
    <row r="344" spans="1:10" ht="37.35" x14ac:dyDescent="0.3">
      <c r="A344" s="86"/>
      <c r="B344" s="93"/>
      <c r="C344" s="68" t="s">
        <v>191</v>
      </c>
      <c r="D344" s="68"/>
      <c r="E344" s="2" t="s">
        <v>254</v>
      </c>
      <c r="F344" s="10">
        <f>форма!F344/1000</f>
        <v>366.57547999999997</v>
      </c>
      <c r="G344" s="10">
        <f>форма!G344/1000</f>
        <v>0</v>
      </c>
      <c r="H344" s="10">
        <f>форма!H344/1000</f>
        <v>0</v>
      </c>
      <c r="I344" s="10">
        <f>форма!I344/1000</f>
        <v>0</v>
      </c>
      <c r="J344" s="10">
        <f>форма!J344/1000</f>
        <v>0</v>
      </c>
    </row>
    <row r="345" spans="1:10" x14ac:dyDescent="0.3">
      <c r="A345" s="86"/>
      <c r="B345" s="93"/>
      <c r="C345" s="68" t="s">
        <v>81</v>
      </c>
      <c r="D345" s="68"/>
      <c r="E345" s="2" t="s">
        <v>82</v>
      </c>
      <c r="F345" s="10">
        <f>форма!F345/1000</f>
        <v>12.73</v>
      </c>
      <c r="G345" s="10">
        <f>форма!G345/1000</f>
        <v>0</v>
      </c>
      <c r="H345" s="10">
        <f>форма!H345/1000</f>
        <v>0</v>
      </c>
      <c r="I345" s="10">
        <f>форма!I345/1000</f>
        <v>0</v>
      </c>
      <c r="J345" s="10">
        <f>форма!J345/1000</f>
        <v>0</v>
      </c>
    </row>
    <row r="346" spans="1:10" ht="24.9" x14ac:dyDescent="0.3">
      <c r="A346" s="86"/>
      <c r="B346" s="93"/>
      <c r="C346" s="68" t="s">
        <v>83</v>
      </c>
      <c r="D346" s="68"/>
      <c r="E346" s="2" t="s">
        <v>255</v>
      </c>
      <c r="F346" s="10">
        <f>форма!F346/1000</f>
        <v>55.465199999999996</v>
      </c>
      <c r="G346" s="10">
        <f>форма!G346/1000</f>
        <v>0</v>
      </c>
      <c r="H346" s="10">
        <f>форма!H346/1000</f>
        <v>0</v>
      </c>
      <c r="I346" s="10">
        <f>форма!I346/1000</f>
        <v>0</v>
      </c>
      <c r="J346" s="10">
        <f>форма!J346/1000</f>
        <v>0</v>
      </c>
    </row>
    <row r="347" spans="1:10" ht="37.35" x14ac:dyDescent="0.3">
      <c r="A347" s="86"/>
      <c r="B347" s="93"/>
      <c r="C347" s="68" t="s">
        <v>53</v>
      </c>
      <c r="D347" s="68" t="s">
        <v>274</v>
      </c>
      <c r="E347" s="2" t="s">
        <v>29</v>
      </c>
      <c r="F347" s="10">
        <f>форма!F347/1000</f>
        <v>0</v>
      </c>
      <c r="G347" s="10">
        <f>форма!G347/1000</f>
        <v>0</v>
      </c>
      <c r="H347" s="10">
        <f>форма!H347/1000</f>
        <v>0</v>
      </c>
      <c r="I347" s="10">
        <f>форма!I347/1000</f>
        <v>0</v>
      </c>
      <c r="J347" s="10">
        <f>форма!J347/1000</f>
        <v>0</v>
      </c>
    </row>
    <row r="348" spans="1:10" ht="24.9" x14ac:dyDescent="0.3">
      <c r="A348" s="86"/>
      <c r="B348" s="93"/>
      <c r="C348" s="68" t="s">
        <v>52</v>
      </c>
      <c r="D348" s="68"/>
      <c r="E348" s="2" t="s">
        <v>27</v>
      </c>
      <c r="F348" s="10">
        <f>форма!F348/1000</f>
        <v>0</v>
      </c>
      <c r="G348" s="10">
        <f>форма!G348/1000</f>
        <v>2440.3409999999999</v>
      </c>
      <c r="H348" s="10">
        <f>форма!H348/1000</f>
        <v>0</v>
      </c>
      <c r="I348" s="10">
        <f>форма!I348/1000</f>
        <v>0</v>
      </c>
      <c r="J348" s="10">
        <f>форма!J348/1000</f>
        <v>0</v>
      </c>
    </row>
    <row r="349" spans="1:10" ht="74.95" customHeight="1" x14ac:dyDescent="0.3">
      <c r="A349" s="86"/>
      <c r="B349" s="93"/>
      <c r="C349" s="68" t="s">
        <v>256</v>
      </c>
      <c r="D349" s="68" t="s">
        <v>307</v>
      </c>
      <c r="E349" s="2" t="s">
        <v>186</v>
      </c>
      <c r="F349" s="10">
        <f>форма!F349/1000</f>
        <v>0</v>
      </c>
      <c r="G349" s="10">
        <f>форма!G349/1000</f>
        <v>1352.596</v>
      </c>
      <c r="H349" s="10">
        <f>форма!H349/1000</f>
        <v>0</v>
      </c>
      <c r="I349" s="10">
        <f>форма!I349/1000</f>
        <v>0</v>
      </c>
      <c r="J349" s="10">
        <f>форма!J349/1000</f>
        <v>0</v>
      </c>
    </row>
    <row r="350" spans="1:10" ht="24.9" x14ac:dyDescent="0.3">
      <c r="A350" s="86"/>
      <c r="B350" s="93"/>
      <c r="C350" s="68" t="s">
        <v>18</v>
      </c>
      <c r="D350" s="68"/>
      <c r="E350" s="2" t="s">
        <v>192</v>
      </c>
      <c r="F350" s="10">
        <f>форма!F350/1000</f>
        <v>0</v>
      </c>
      <c r="G350" s="10">
        <f>форма!G350/1000</f>
        <v>300</v>
      </c>
      <c r="H350" s="10">
        <f>форма!H350/1000</f>
        <v>0</v>
      </c>
      <c r="I350" s="10">
        <f>форма!I350/1000</f>
        <v>0</v>
      </c>
      <c r="J350" s="10">
        <f>форма!J350/1000</f>
        <v>0</v>
      </c>
    </row>
    <row r="351" spans="1:10" ht="74.650000000000006" x14ac:dyDescent="0.3">
      <c r="A351" s="86"/>
      <c r="B351" s="93"/>
      <c r="C351" s="68" t="s">
        <v>73</v>
      </c>
      <c r="D351" s="68" t="s">
        <v>308</v>
      </c>
      <c r="E351" s="62">
        <v>9.0207020320152994E+19</v>
      </c>
      <c r="F351" s="10">
        <f>форма!F351/1000</f>
        <v>0</v>
      </c>
      <c r="G351" s="10">
        <f>форма!G351/1000</f>
        <v>1249.92</v>
      </c>
      <c r="H351" s="10">
        <f>форма!H351/1000</f>
        <v>0</v>
      </c>
      <c r="I351" s="10">
        <f>форма!I351/1000</f>
        <v>0</v>
      </c>
      <c r="J351" s="10">
        <f>форма!J351/1000</f>
        <v>0</v>
      </c>
    </row>
    <row r="352" spans="1:10" ht="37.35" x14ac:dyDescent="0.3">
      <c r="A352" s="86"/>
      <c r="B352" s="93"/>
      <c r="C352" s="68" t="s">
        <v>21</v>
      </c>
      <c r="D352" s="68" t="s">
        <v>306</v>
      </c>
      <c r="E352" s="62">
        <v>9.0207020320362201E+19</v>
      </c>
      <c r="F352" s="10">
        <f>форма!F352/1000</f>
        <v>0</v>
      </c>
      <c r="G352" s="10">
        <f>форма!G352/1000</f>
        <v>2364.5398999999998</v>
      </c>
      <c r="H352" s="10">
        <f>форма!H352/1000</f>
        <v>0</v>
      </c>
      <c r="I352" s="10">
        <f>форма!I352/1000</f>
        <v>0</v>
      </c>
      <c r="J352" s="10">
        <f>форма!J352/1000</f>
        <v>0</v>
      </c>
    </row>
    <row r="353" spans="1:10" ht="37.35" x14ac:dyDescent="0.3">
      <c r="A353" s="86"/>
      <c r="B353" s="93"/>
      <c r="C353" s="68" t="s">
        <v>257</v>
      </c>
      <c r="D353" s="60"/>
      <c r="E353" s="66" t="s">
        <v>258</v>
      </c>
      <c r="F353" s="10">
        <f>форма!F353/1000</f>
        <v>0</v>
      </c>
      <c r="G353" s="10">
        <f>форма!G353/1000</f>
        <v>128.43899999999999</v>
      </c>
      <c r="H353" s="10">
        <f>форма!H353/1000</f>
        <v>0</v>
      </c>
      <c r="I353" s="10">
        <f>форма!I353/1000</f>
        <v>0</v>
      </c>
      <c r="J353" s="10">
        <f>форма!J353/1000</f>
        <v>0</v>
      </c>
    </row>
    <row r="354" spans="1:10" ht="49.75" x14ac:dyDescent="0.3">
      <c r="A354" s="86"/>
      <c r="B354" s="93"/>
      <c r="C354" s="68" t="s">
        <v>38</v>
      </c>
      <c r="D354" s="68" t="s">
        <v>309</v>
      </c>
      <c r="E354" s="66" t="s">
        <v>102</v>
      </c>
      <c r="F354" s="10">
        <f>форма!F354/1000</f>
        <v>0</v>
      </c>
      <c r="G354" s="10">
        <f>форма!G354/1000</f>
        <v>1139.6697300000001</v>
      </c>
      <c r="H354" s="10">
        <f>форма!H354/1000</f>
        <v>0</v>
      </c>
      <c r="I354" s="10">
        <f>форма!I354/1000</f>
        <v>0</v>
      </c>
      <c r="J354" s="10">
        <f>форма!J354/1000</f>
        <v>0</v>
      </c>
    </row>
    <row r="355" spans="1:10" ht="24.9" x14ac:dyDescent="0.3">
      <c r="A355" s="86">
        <v>41</v>
      </c>
      <c r="B355" s="93" t="s">
        <v>235</v>
      </c>
      <c r="C355" s="68" t="s">
        <v>14</v>
      </c>
      <c r="D355" s="60"/>
      <c r="E355" s="66" t="s">
        <v>15</v>
      </c>
      <c r="F355" s="10">
        <f>форма!F355/1000</f>
        <v>84.604990000000001</v>
      </c>
      <c r="G355" s="10">
        <f>форма!G355/1000</f>
        <v>0</v>
      </c>
      <c r="H355" s="10">
        <f>форма!H355/1000</f>
        <v>0</v>
      </c>
      <c r="I355" s="10">
        <f>форма!I355/1000</f>
        <v>0</v>
      </c>
      <c r="J355" s="10">
        <f>форма!J355/1000</f>
        <v>0</v>
      </c>
    </row>
    <row r="356" spans="1:10" ht="24.9" x14ac:dyDescent="0.3">
      <c r="A356" s="86"/>
      <c r="B356" s="93"/>
      <c r="C356" s="68" t="s">
        <v>16</v>
      </c>
      <c r="D356" s="60"/>
      <c r="E356" s="66" t="s">
        <v>17</v>
      </c>
      <c r="F356" s="10">
        <f>форма!F356/1000</f>
        <v>405.7</v>
      </c>
      <c r="G356" s="10">
        <f>форма!G356/1000</f>
        <v>0</v>
      </c>
      <c r="H356" s="10">
        <f>форма!H356/1000</f>
        <v>0</v>
      </c>
      <c r="I356" s="10">
        <f>форма!I356/1000</f>
        <v>0</v>
      </c>
      <c r="J356" s="10">
        <f>форма!J356/1000</f>
        <v>0</v>
      </c>
    </row>
    <row r="357" spans="1:10" ht="24.9" x14ac:dyDescent="0.3">
      <c r="A357" s="86"/>
      <c r="B357" s="93"/>
      <c r="C357" s="68" t="s">
        <v>18</v>
      </c>
      <c r="D357" s="60"/>
      <c r="E357" s="66" t="s">
        <v>19</v>
      </c>
      <c r="F357" s="10">
        <f>форма!F357/1000</f>
        <v>2922.5949999999998</v>
      </c>
      <c r="G357" s="10">
        <f>форма!G357/1000</f>
        <v>0</v>
      </c>
      <c r="H357" s="10">
        <f>форма!H357/1000</f>
        <v>0</v>
      </c>
      <c r="I357" s="10">
        <f>форма!I357/1000</f>
        <v>0</v>
      </c>
      <c r="J357" s="10">
        <f>форма!J357/1000</f>
        <v>0</v>
      </c>
    </row>
    <row r="358" spans="1:10" ht="62.2" x14ac:dyDescent="0.3">
      <c r="A358" s="86"/>
      <c r="B358" s="93"/>
      <c r="C358" s="68" t="s">
        <v>20</v>
      </c>
      <c r="D358" s="60"/>
      <c r="E358" s="66" t="s">
        <v>15</v>
      </c>
      <c r="F358" s="10">
        <f>форма!F358/1000</f>
        <v>520.89967999999999</v>
      </c>
      <c r="G358" s="10">
        <f>форма!G358/1000</f>
        <v>0</v>
      </c>
      <c r="H358" s="10">
        <f>форма!H358/1000</f>
        <v>0</v>
      </c>
      <c r="I358" s="10">
        <f>форма!I358/1000</f>
        <v>0</v>
      </c>
      <c r="J358" s="10">
        <f>форма!J358/1000</f>
        <v>0</v>
      </c>
    </row>
    <row r="359" spans="1:10" ht="37.35" x14ac:dyDescent="0.3">
      <c r="A359" s="86"/>
      <c r="B359" s="93"/>
      <c r="C359" s="68" t="s">
        <v>21</v>
      </c>
      <c r="D359" s="60"/>
      <c r="E359" s="66" t="s">
        <v>22</v>
      </c>
      <c r="F359" s="10">
        <f>форма!F359/1000</f>
        <v>1286.5</v>
      </c>
      <c r="G359" s="10">
        <f>форма!G359/1000</f>
        <v>0</v>
      </c>
      <c r="H359" s="10">
        <f>форма!H359/1000</f>
        <v>0</v>
      </c>
      <c r="I359" s="10">
        <f>форма!I359/1000</f>
        <v>0</v>
      </c>
      <c r="J359" s="10">
        <f>форма!J359/1000</f>
        <v>0</v>
      </c>
    </row>
    <row r="360" spans="1:10" ht="37.35" x14ac:dyDescent="0.3">
      <c r="A360" s="86"/>
      <c r="B360" s="93"/>
      <c r="C360" s="68" t="s">
        <v>21</v>
      </c>
      <c r="D360" s="68" t="s">
        <v>306</v>
      </c>
      <c r="E360" s="66" t="s">
        <v>23</v>
      </c>
      <c r="F360" s="10">
        <f>форма!F360/1000</f>
        <v>0</v>
      </c>
      <c r="G360" s="10">
        <f>форма!G360/1000</f>
        <v>1066.4673400000001</v>
      </c>
      <c r="H360" s="10">
        <f>форма!H360/1000</f>
        <v>0</v>
      </c>
      <c r="I360" s="10">
        <f>форма!I360/1000</f>
        <v>0</v>
      </c>
      <c r="J360" s="10">
        <f>форма!J360/1000</f>
        <v>0</v>
      </c>
    </row>
    <row r="361" spans="1:10" ht="74.650000000000006" x14ac:dyDescent="0.3">
      <c r="A361" s="86"/>
      <c r="B361" s="93"/>
      <c r="C361" s="68" t="s">
        <v>73</v>
      </c>
      <c r="D361" s="68" t="s">
        <v>308</v>
      </c>
      <c r="E361" s="9" t="s">
        <v>74</v>
      </c>
      <c r="F361" s="10">
        <f>форма!F361/1000</f>
        <v>0</v>
      </c>
      <c r="G361" s="10">
        <f>форма!G361/1000</f>
        <v>572.88</v>
      </c>
      <c r="H361" s="10">
        <f>форма!H361/1000</f>
        <v>0</v>
      </c>
      <c r="I361" s="10">
        <f>форма!I361/1000</f>
        <v>0</v>
      </c>
      <c r="J361" s="10">
        <f>форма!J361/1000</f>
        <v>0</v>
      </c>
    </row>
    <row r="362" spans="1:10" ht="62.2" x14ac:dyDescent="0.3">
      <c r="A362" s="86"/>
      <c r="B362" s="93"/>
      <c r="C362" s="68" t="s">
        <v>24</v>
      </c>
      <c r="D362" s="68" t="s">
        <v>307</v>
      </c>
      <c r="E362" s="66" t="s">
        <v>25</v>
      </c>
      <c r="F362" s="10">
        <f>форма!F362/1000</f>
        <v>0</v>
      </c>
      <c r="G362" s="10">
        <f>форма!G362/1000</f>
        <v>668.12400000000002</v>
      </c>
      <c r="H362" s="10">
        <f>форма!H362/1000</f>
        <v>0</v>
      </c>
      <c r="I362" s="10">
        <f>форма!I362/1000</f>
        <v>0</v>
      </c>
      <c r="J362" s="10">
        <f>форма!J362/1000</f>
        <v>0</v>
      </c>
    </row>
    <row r="363" spans="1:10" ht="24.9" x14ac:dyDescent="0.3">
      <c r="A363" s="86"/>
      <c r="B363" s="93"/>
      <c r="C363" s="68" t="s">
        <v>26</v>
      </c>
      <c r="D363" s="60"/>
      <c r="E363" s="66" t="s">
        <v>250</v>
      </c>
      <c r="F363" s="10">
        <f>форма!F363/1000</f>
        <v>0</v>
      </c>
      <c r="G363" s="10">
        <f>форма!G363/1000</f>
        <v>1563.78</v>
      </c>
      <c r="H363" s="10">
        <f>форма!H363/1000</f>
        <v>0</v>
      </c>
      <c r="I363" s="10">
        <f>форма!I363/1000</f>
        <v>0</v>
      </c>
      <c r="J363" s="10">
        <f>форма!J363/1000</f>
        <v>0</v>
      </c>
    </row>
    <row r="364" spans="1:10" ht="24.9" x14ac:dyDescent="0.3">
      <c r="A364" s="86"/>
      <c r="B364" s="93"/>
      <c r="C364" s="68" t="s">
        <v>28</v>
      </c>
      <c r="D364" s="60"/>
      <c r="E364" s="66" t="s">
        <v>29</v>
      </c>
      <c r="F364" s="10">
        <f>форма!F364/1000</f>
        <v>0</v>
      </c>
      <c r="G364" s="10">
        <f>форма!G364/1000</f>
        <v>300</v>
      </c>
      <c r="H364" s="10">
        <f>форма!H364/1000</f>
        <v>0</v>
      </c>
      <c r="I364" s="10">
        <f>форма!I364/1000</f>
        <v>0</v>
      </c>
      <c r="J364" s="10">
        <f>форма!J364/1000</f>
        <v>0</v>
      </c>
    </row>
    <row r="365" spans="1:10" s="63" customFormat="1" ht="11.8" x14ac:dyDescent="0.3">
      <c r="A365" s="95"/>
      <c r="B365" s="7" t="s">
        <v>1</v>
      </c>
      <c r="C365" s="58" t="s">
        <v>0</v>
      </c>
      <c r="D365" s="58" t="s">
        <v>0</v>
      </c>
      <c r="E365" s="58" t="s">
        <v>0</v>
      </c>
      <c r="F365" s="28">
        <f>F366+F367</f>
        <v>145671.61278999998</v>
      </c>
      <c r="G365" s="28">
        <f t="shared" ref="G365:J365" si="3">G366+G367</f>
        <v>141554.02527000001</v>
      </c>
      <c r="H365" s="28">
        <f t="shared" si="3"/>
        <v>0</v>
      </c>
      <c r="I365" s="28">
        <f t="shared" si="3"/>
        <v>96412</v>
      </c>
      <c r="J365" s="28">
        <f t="shared" si="3"/>
        <v>0</v>
      </c>
    </row>
    <row r="366" spans="1:10" s="59" customFormat="1" ht="11.8" x14ac:dyDescent="0.3">
      <c r="A366" s="95"/>
      <c r="B366" s="7">
        <v>612</v>
      </c>
      <c r="C366" s="58" t="s">
        <v>0</v>
      </c>
      <c r="D366" s="58" t="s">
        <v>0</v>
      </c>
      <c r="E366" s="58" t="s">
        <v>0</v>
      </c>
      <c r="F366" s="28">
        <f>F118+F119+F120+F121+F122+F123+F124+F125+F126+F127+F128+F129+F130+F131+F132+F133+F135+F136+F137+F138+F139+F140+F141+F142+F143+F144+F145+F146+F147+F148+F149+F150+F151+F152+F153+F154+F198+F199+F200+F201+F202+F203+F204+F205+F206+F207+F208+F209+F210+F211+F212+F213+F214+F215+F216+F217+F218+F219+F220+F221+F222+F223+F224+F225+F226+F227+F228+F327+F328+F329+F330+F331+F332+F333+F334+F335+F336+F337</f>
        <v>37274.797009999995</v>
      </c>
      <c r="G366" s="28">
        <f t="shared" ref="G366:J366" si="4">G118+G119+G120+G121+G122+G123+G124+G125+G126+G127+G128+G129+G130+G131+G132+G133+G135+G136+G137+G138+G139+G140+G141+G142+G143+G144+G145+G146+G147+G148+G149+G150+G151+G152+G153+G154+G198+G199+G200+G201+G202+G203+G204+G205+G206+G207+G208+G209+G210+G211+G212+G213+G214+G215+G216+G217+G218+G219+G220+G221+G222+G223+G224+G225+G226+G227+G228+G327+G328+G329+G330+G331+G332+G333+G334+G335+G336+G337</f>
        <v>13779.223679999999</v>
      </c>
      <c r="H366" s="28">
        <f t="shared" si="4"/>
        <v>0</v>
      </c>
      <c r="I366" s="28">
        <f>I118+I119+I120+I121+I122+I123+I124+I125+I126+I127+I128+I129+I130+I131+I132+I133+I135+I136+I137+I138+I139+I140+I141+I142+I143+I144+I145+I146+I147+I148+I149+I150+I151+I152+I153+I154+I198+I199+I200+I201+I202+I203+I204+I205+I206+I207+I208+I209+I210+I211+I212+I213+I214+I215+I216+I217+I218+I219+I220+I221+I222+I223+I224+I225+I226+I227+I228+I327+I328+I329+I330+I331+I332+I333+I334+I335+I336+I337+I134</f>
        <v>35865</v>
      </c>
      <c r="J366" s="28">
        <f t="shared" si="4"/>
        <v>0</v>
      </c>
    </row>
    <row r="367" spans="1:10" s="59" customFormat="1" ht="11.8" x14ac:dyDescent="0.3">
      <c r="A367" s="95"/>
      <c r="B367" s="7">
        <v>622</v>
      </c>
      <c r="C367" s="58" t="s">
        <v>0</v>
      </c>
      <c r="D367" s="58" t="s">
        <v>0</v>
      </c>
      <c r="E367" s="58" t="s">
        <v>0</v>
      </c>
      <c r="F367" s="28">
        <f>F99+F100+F101+F102+F103+F104+F105+F106+F107+F108+F109+F110+F111+F112+F113+F114+F115+F116+F117+F155+F156+F157+F158+F159+F160+F161+F162+F163+F164+F165+F166+F167+F169+F170+F171+F172+F173+F175+F176+F177+F178+F179+F180+F181+F182+F183+F184+F185+F186+F187+F188+F189+F190+F191+F192+F193+F194+F195+F196+F197+F229+F230+F231+F232+F233+F234+F235+F236+F237+F238+F239+F240+F241+F242+F243+F244+F245+F246+F247+F248+F249+F250+F251+F252+F253+F254+F255+F256+F257+F258+F259+F260+F261+F262+F263+F264+F265+F266+F267+F268+F269+F270+F271+F272+F273+F274+F275+F276+F277+F278+F279+F280+F281+F282+F283+F284+F285+F286+F287+F288+F289+F290+F291+F292+F293+F294+F295+F296+F297+F298+F299+F300+F301+F302+F303+F304+F305+F306+F307+F308+F309+F310+F311+F312+F313+F314+F315+F316+F317+F318+F319+F320+F321+F322+F323+F324+F325+F326+F338+F339+F340+F341+F342+F343+F344+F345+F346+F347+F348+F349+F350+F351+F352+F353+F354+F355+F356+F357+F358+F359+F360+F361+F362+F363+F364</f>
        <v>108396.81578</v>
      </c>
      <c r="G367" s="28">
        <f t="shared" ref="G367:J367" si="5">G99+G100+G101+G102+G103+G104+G105+G106+G107+G108+G109+G110+G111+G112+G113+G114+G115+G116+G117+G155+G156+G157+G158+G159+G160+G161+G162+G163+G164+G165+G166+G167+G169+G170+G171+G172+G173+G175+G176+G177+G178+G179+G180+G181+G182+G183+G184+G185+G186+G187+G188+G189+G190+G191+G192+G193+G194+G195+G196+G197+G229+G230+G231+G232+G233+G234+G235+G236+G237+G238+G239+G240+G241+G242+G243+G244+G245+G246+G247+G248+G249+G250+G251+G252+G253+G254+G255+G256+G257+G258+G259+G260+G261+G262+G263+G264+G265+G266+G267+G268+G269+G270+G271+G272+G273+G274+G275+G276+G277+G278+G279+G280+G281+G282+G283+G284+G285+G286+G287+G288+G289+G290+G291+G292+G293+G294+G295+G296+G297+G298+G299+G300+G301+G302+G303+G304+G305+G306+G307+G308+G309+G310+G311+G312+G313+G314+G315+G316+G317+G318+G319+G320+G321+G322+G323+G324+G325+G326+G338+G339+G340+G341+G342+G343+G344+G345+G346+G347+G348+G349+G350+G351+G352+G353+G354+G355+G356+G357+G358+G359+G360+G361+G362+G363+G364</f>
        <v>127774.80159000002</v>
      </c>
      <c r="H367" s="28">
        <f>H99+H100+H101+H102+H103+H104+H105+H106+H107+H108+H109+H110+H111+H112+H113+H114+H115+H116+H117+H155+H156+H157+H158+H159+H160+H161+H162+H163+H164+H165+H166+H167+H169+H170+H171+H172+H173+H175+H176+H177+H178+H179+H180+H181+H182+H183+H184+H185+H186+H187+H188+H189+H190+H191+H192+H193+H194+H195+H196+H197+H229+H230+H231+H232+H233+H234+H235+H236+H237+H238+H239+H240+H241+H242+H243+H244+H245+H246+H247+H248+H174+H249+H250+H251+H252+H253+H254+H255+H256+H257+H258+H259+H260+H261+H262+H263+H264+H265+H266+H267+H268+H269+H270+H271+H272+H273+H274+H275+H276+H277+H278+H279+H280+H281+H282+H283+H284+H285+H286+H287+H288+H289+H290+H291+H292+H293+H294+H295+H296+H297+H298+H299+H300+H301+H302+H303+H304+H305+H306+H307+H308+H309+H310+H311+H312+H313+H314+H315+H316+H317+H318+H319+H320+H321+H322+H323+H324+H325+H326+H338+H339+H340+H341+H342+H343+H344+H345+H346+H347+H348+H349+H350+H351+H352+H353+H354+H355+H356+H357+H358+H359+H360+H361+H362+H363+H364</f>
        <v>0</v>
      </c>
      <c r="I367" s="28">
        <f>I99+I100+I101+I102+I103+I104+I105+I106+I107+I108+I109+I110+I111+I112+I113+I114+I115+I116+I117+I155+I156+I157+I158+I159+I160+I161+I162+I163+I164+I165+I166+I167+I169+I170+I171+I172+I173+I175+I176+I177+I178+I179+I180+I181+I182+I183+I184+I185+I186+I187+I188+I189+I190+I191+I192+I193+I194+I195+I196+I197+I229+I230+I231+I232+I233+I234+I235+I236+I237+I238+I239+I240+I241+I242+I243+I244+I245+I246+I247+I248+I249+I250+I251+I252+I253+I254+I255+I256+I257+I258+I259+I260+I261+I262+I263+I264+I265+I266+I267+I268+I269+I270+I271+I272+I273+I274+I275+I276+I277+I278+I279+I280+I281+I282+I283+I284+I285+I286+I287+I288+I289+I290+I291+I292+I293+I294+I295+I296+I297+I298+I299+I300+I301+I302+I303+I304+I305+I306+I307+I308+I309+I310+I311+I312+I313+I314+I315+I316+I317+I318+I319+I320+I321+I322+I323+I324+I325+I326+I338+I339+I340+I341+I342+I343+I344+I345+I346+I347+I348+I349+I350+I351+I352+I353+I354+I355+I356+I357+I358+I359+I360+I361+I362+I363+I364+I168</f>
        <v>60547</v>
      </c>
      <c r="J367" s="28">
        <f t="shared" si="5"/>
        <v>0</v>
      </c>
    </row>
    <row r="368" spans="1:10" ht="24.9" x14ac:dyDescent="0.3">
      <c r="A368" s="86">
        <v>42</v>
      </c>
      <c r="B368" s="94" t="s">
        <v>236</v>
      </c>
      <c r="C368" s="68" t="s">
        <v>79</v>
      </c>
      <c r="D368" s="68"/>
      <c r="E368" s="2" t="s">
        <v>95</v>
      </c>
      <c r="F368" s="10">
        <f>форма!F368/1000</f>
        <v>303.48</v>
      </c>
      <c r="G368" s="10">
        <f>форма!G368/1000</f>
        <v>0</v>
      </c>
      <c r="H368" s="10">
        <f>форма!H368/1000</f>
        <v>0</v>
      </c>
      <c r="I368" s="10">
        <f>форма!I368/1000</f>
        <v>0</v>
      </c>
      <c r="J368" s="10">
        <f>форма!J368/1000</f>
        <v>0</v>
      </c>
    </row>
    <row r="369" spans="1:10" x14ac:dyDescent="0.3">
      <c r="A369" s="86"/>
      <c r="B369" s="94"/>
      <c r="C369" s="68" t="s">
        <v>81</v>
      </c>
      <c r="D369" s="68"/>
      <c r="E369" s="2" t="s">
        <v>193</v>
      </c>
      <c r="F369" s="10">
        <f>форма!F369/1000</f>
        <v>65.099999999999994</v>
      </c>
      <c r="G369" s="10">
        <f>форма!G369/1000</f>
        <v>0</v>
      </c>
      <c r="H369" s="10">
        <f>форма!H369/1000</f>
        <v>0</v>
      </c>
      <c r="I369" s="10">
        <f>форма!I369/1000</f>
        <v>0</v>
      </c>
      <c r="J369" s="10">
        <f>форма!J369/1000</f>
        <v>0</v>
      </c>
    </row>
    <row r="370" spans="1:10" x14ac:dyDescent="0.3">
      <c r="A370" s="86">
        <v>43</v>
      </c>
      <c r="B370" s="94" t="s">
        <v>237</v>
      </c>
      <c r="C370" s="68" t="s">
        <v>53</v>
      </c>
      <c r="D370" s="68"/>
      <c r="E370" s="2" t="s">
        <v>107</v>
      </c>
      <c r="F370" s="10">
        <f>форма!F370/1000</f>
        <v>156.53201999999999</v>
      </c>
      <c r="G370" s="10">
        <f>форма!G370/1000</f>
        <v>0</v>
      </c>
      <c r="H370" s="10">
        <f>форма!H370/1000</f>
        <v>0</v>
      </c>
      <c r="I370" s="10">
        <f>форма!I370/1000</f>
        <v>0</v>
      </c>
      <c r="J370" s="10">
        <f>форма!J370/1000</f>
        <v>0</v>
      </c>
    </row>
    <row r="371" spans="1:10" ht="24.9" x14ac:dyDescent="0.3">
      <c r="A371" s="86"/>
      <c r="B371" s="94"/>
      <c r="C371" s="68" t="s">
        <v>108</v>
      </c>
      <c r="D371" s="68"/>
      <c r="E371" s="2" t="s">
        <v>109</v>
      </c>
      <c r="F371" s="10">
        <f>форма!F371/1000</f>
        <v>53.06</v>
      </c>
      <c r="G371" s="10">
        <f>форма!G371/1000</f>
        <v>0</v>
      </c>
      <c r="H371" s="10">
        <f>форма!H371/1000</f>
        <v>0</v>
      </c>
      <c r="I371" s="10">
        <f>форма!I371/1000</f>
        <v>0</v>
      </c>
      <c r="J371" s="10">
        <f>форма!J371/1000</f>
        <v>0</v>
      </c>
    </row>
    <row r="372" spans="1:10" x14ac:dyDescent="0.3">
      <c r="A372" s="86">
        <v>44</v>
      </c>
      <c r="B372" s="94" t="s">
        <v>238</v>
      </c>
      <c r="C372" s="68" t="s">
        <v>81</v>
      </c>
      <c r="D372" s="68"/>
      <c r="E372" s="2" t="s">
        <v>96</v>
      </c>
      <c r="F372" s="10">
        <f>форма!F372/1000</f>
        <v>65.099999999999994</v>
      </c>
      <c r="G372" s="10">
        <f>форма!G372/1000</f>
        <v>0</v>
      </c>
      <c r="H372" s="10">
        <f>форма!H372/1000</f>
        <v>0</v>
      </c>
      <c r="I372" s="10">
        <f>форма!I372/1000</f>
        <v>0</v>
      </c>
      <c r="J372" s="10">
        <f>форма!J372/1000</f>
        <v>0</v>
      </c>
    </row>
    <row r="373" spans="1:10" ht="49.75" x14ac:dyDescent="0.3">
      <c r="A373" s="86"/>
      <c r="B373" s="94"/>
      <c r="C373" s="68" t="s">
        <v>110</v>
      </c>
      <c r="D373" s="68" t="s">
        <v>305</v>
      </c>
      <c r="E373" s="2" t="s">
        <v>272</v>
      </c>
      <c r="F373" s="10">
        <f>форма!F373/1000</f>
        <v>0</v>
      </c>
      <c r="G373" s="10">
        <f>форма!G373/1000</f>
        <v>190</v>
      </c>
      <c r="H373" s="10">
        <f>форма!H373/1000</f>
        <v>0</v>
      </c>
      <c r="I373" s="10">
        <f>форма!I373/1000</f>
        <v>0</v>
      </c>
      <c r="J373" s="10">
        <f>форма!J373/1000</f>
        <v>0</v>
      </c>
    </row>
    <row r="374" spans="1:10" x14ac:dyDescent="0.3">
      <c r="A374" s="86"/>
      <c r="B374" s="94"/>
      <c r="C374" s="68" t="s">
        <v>110</v>
      </c>
      <c r="D374" s="68"/>
      <c r="E374" s="2" t="s">
        <v>111</v>
      </c>
      <c r="F374" s="10">
        <f>форма!F374/1000</f>
        <v>375</v>
      </c>
      <c r="G374" s="10">
        <f>форма!G374/1000</f>
        <v>0</v>
      </c>
      <c r="H374" s="10">
        <f>форма!H374/1000</f>
        <v>0</v>
      </c>
      <c r="I374" s="10">
        <f>форма!I374/1000</f>
        <v>0</v>
      </c>
      <c r="J374" s="10">
        <f>форма!J374/1000</f>
        <v>0</v>
      </c>
    </row>
    <row r="375" spans="1:10" s="59" customFormat="1" ht="11.8" x14ac:dyDescent="0.3">
      <c r="A375" s="95"/>
      <c r="B375" s="7" t="s">
        <v>1</v>
      </c>
      <c r="C375" s="58" t="s">
        <v>0</v>
      </c>
      <c r="D375" s="58" t="s">
        <v>0</v>
      </c>
      <c r="E375" s="58" t="s">
        <v>0</v>
      </c>
      <c r="F375" s="28">
        <f>F376+F377</f>
        <v>1018.27202</v>
      </c>
      <c r="G375" s="28">
        <f>G376+G377</f>
        <v>190</v>
      </c>
      <c r="H375" s="64"/>
      <c r="I375" s="64"/>
      <c r="J375" s="64"/>
    </row>
    <row r="376" spans="1:10" s="59" customFormat="1" ht="11.8" x14ac:dyDescent="0.3">
      <c r="A376" s="95"/>
      <c r="B376" s="7">
        <v>612</v>
      </c>
      <c r="C376" s="58" t="s">
        <v>0</v>
      </c>
      <c r="D376" s="58" t="s">
        <v>0</v>
      </c>
      <c r="E376" s="58" t="s">
        <v>0</v>
      </c>
      <c r="F376" s="28">
        <f>F368+F369+F370+F371+F372+F374+F373</f>
        <v>1018.27202</v>
      </c>
      <c r="G376" s="28">
        <f t="shared" ref="G376:J376" si="6">G368+G369+G370+G371+G372+G374+G373</f>
        <v>190</v>
      </c>
      <c r="H376" s="28">
        <f t="shared" si="6"/>
        <v>0</v>
      </c>
      <c r="I376" s="28">
        <f t="shared" si="6"/>
        <v>0</v>
      </c>
      <c r="J376" s="28">
        <f t="shared" si="6"/>
        <v>0</v>
      </c>
    </row>
    <row r="377" spans="1:10" s="59" customFormat="1" ht="11.8" x14ac:dyDescent="0.3">
      <c r="A377" s="95"/>
      <c r="B377" s="7">
        <v>622</v>
      </c>
      <c r="C377" s="58" t="s">
        <v>0</v>
      </c>
      <c r="D377" s="58" t="s">
        <v>0</v>
      </c>
      <c r="E377" s="58" t="s">
        <v>0</v>
      </c>
      <c r="F377" s="28">
        <v>0</v>
      </c>
      <c r="G377" s="28">
        <v>0</v>
      </c>
      <c r="H377" s="28">
        <v>0</v>
      </c>
      <c r="I377" s="28">
        <v>0</v>
      </c>
      <c r="J377" s="28">
        <v>0</v>
      </c>
    </row>
    <row r="378" spans="1:10" s="59" customFormat="1" ht="11.8" x14ac:dyDescent="0.3">
      <c r="A378" s="96"/>
      <c r="B378" s="8" t="s">
        <v>1</v>
      </c>
      <c r="C378" s="65" t="s">
        <v>0</v>
      </c>
      <c r="D378" s="65" t="s">
        <v>0</v>
      </c>
      <c r="E378" s="65" t="s">
        <v>0</v>
      </c>
      <c r="F378" s="31">
        <f>F379+F380</f>
        <v>168409.73967000001</v>
      </c>
      <c r="G378" s="31">
        <f>G379+G380</f>
        <v>185996.84127000003</v>
      </c>
      <c r="H378" s="31">
        <f t="shared" ref="H378:J378" si="7">H379+H380</f>
        <v>0</v>
      </c>
      <c r="I378" s="31">
        <f t="shared" si="7"/>
        <v>96412</v>
      </c>
      <c r="J378" s="31">
        <f t="shared" si="7"/>
        <v>0</v>
      </c>
    </row>
    <row r="379" spans="1:10" s="59" customFormat="1" ht="11.8" x14ac:dyDescent="0.3">
      <c r="A379" s="96"/>
      <c r="B379" s="8">
        <v>612</v>
      </c>
      <c r="C379" s="65" t="s">
        <v>0</v>
      </c>
      <c r="D379" s="65" t="s">
        <v>0</v>
      </c>
      <c r="E379" s="65" t="s">
        <v>0</v>
      </c>
      <c r="F379" s="31">
        <f>F97+F366+F376</f>
        <v>45144.500499999987</v>
      </c>
      <c r="G379" s="31">
        <f>G97+G366+G376</f>
        <v>53379.870680000007</v>
      </c>
      <c r="H379" s="31">
        <f t="shared" ref="H379:J380" si="8">H97+H366+H376</f>
        <v>0</v>
      </c>
      <c r="I379" s="31">
        <f t="shared" si="8"/>
        <v>35865</v>
      </c>
      <c r="J379" s="31">
        <f t="shared" si="8"/>
        <v>0</v>
      </c>
    </row>
    <row r="380" spans="1:10" s="59" customFormat="1" ht="11.8" x14ac:dyDescent="0.3">
      <c r="A380" s="96"/>
      <c r="B380" s="8">
        <v>622</v>
      </c>
      <c r="C380" s="65" t="s">
        <v>0</v>
      </c>
      <c r="D380" s="65" t="s">
        <v>0</v>
      </c>
      <c r="E380" s="65" t="s">
        <v>0</v>
      </c>
      <c r="F380" s="31">
        <f>F98+F367+F377</f>
        <v>123265.23917000002</v>
      </c>
      <c r="G380" s="31">
        <f>G98+G367+G377</f>
        <v>132616.97059000001</v>
      </c>
      <c r="H380" s="31">
        <f t="shared" si="8"/>
        <v>0</v>
      </c>
      <c r="I380" s="31">
        <f t="shared" si="8"/>
        <v>60547</v>
      </c>
      <c r="J380" s="31">
        <f t="shared" si="8"/>
        <v>0</v>
      </c>
    </row>
  </sheetData>
  <mergeCells count="97">
    <mergeCell ref="P5:Q5"/>
    <mergeCell ref="I2:J2"/>
    <mergeCell ref="P2:Q2"/>
    <mergeCell ref="I3:J3"/>
    <mergeCell ref="I4:J4"/>
    <mergeCell ref="P4:Q4"/>
    <mergeCell ref="A33:A35"/>
    <mergeCell ref="B33:B35"/>
    <mergeCell ref="A15:A17"/>
    <mergeCell ref="B15:B17"/>
    <mergeCell ref="A18:A20"/>
    <mergeCell ref="B18:B20"/>
    <mergeCell ref="A21:A23"/>
    <mergeCell ref="B21:B23"/>
    <mergeCell ref="C22:C23"/>
    <mergeCell ref="A24:A28"/>
    <mergeCell ref="B24:B28"/>
    <mergeCell ref="A29:A32"/>
    <mergeCell ref="B29:B32"/>
    <mergeCell ref="A36:A39"/>
    <mergeCell ref="B36:B39"/>
    <mergeCell ref="A40:A42"/>
    <mergeCell ref="B40:B42"/>
    <mergeCell ref="A43:A45"/>
    <mergeCell ref="B43:B45"/>
    <mergeCell ref="A46:A48"/>
    <mergeCell ref="B46:B48"/>
    <mergeCell ref="A49:A51"/>
    <mergeCell ref="B49:B51"/>
    <mergeCell ref="A52:A55"/>
    <mergeCell ref="B52:B55"/>
    <mergeCell ref="A56:A57"/>
    <mergeCell ref="B56:B57"/>
    <mergeCell ref="A58:A59"/>
    <mergeCell ref="B58:B59"/>
    <mergeCell ref="A60:A62"/>
    <mergeCell ref="B60:B62"/>
    <mergeCell ref="A63:A65"/>
    <mergeCell ref="B63:B65"/>
    <mergeCell ref="A66:A67"/>
    <mergeCell ref="B66:B67"/>
    <mergeCell ref="A68:A70"/>
    <mergeCell ref="B68:B70"/>
    <mergeCell ref="A71:A73"/>
    <mergeCell ref="B71:B73"/>
    <mergeCell ref="A74:A78"/>
    <mergeCell ref="B74:B78"/>
    <mergeCell ref="A79:A83"/>
    <mergeCell ref="B79:B83"/>
    <mergeCell ref="B129:B141"/>
    <mergeCell ref="A84:A86"/>
    <mergeCell ref="B84:B86"/>
    <mergeCell ref="A87:A89"/>
    <mergeCell ref="B87:B89"/>
    <mergeCell ref="A90:A92"/>
    <mergeCell ref="B90:B92"/>
    <mergeCell ref="A93:A95"/>
    <mergeCell ref="B93:B95"/>
    <mergeCell ref="A96:A98"/>
    <mergeCell ref="B99:B117"/>
    <mergeCell ref="B118:B128"/>
    <mergeCell ref="A142:A154"/>
    <mergeCell ref="B142:B154"/>
    <mergeCell ref="A155:A176"/>
    <mergeCell ref="B155:B176"/>
    <mergeCell ref="C157:C158"/>
    <mergeCell ref="C161:C162"/>
    <mergeCell ref="C169:C170"/>
    <mergeCell ref="A177:A197"/>
    <mergeCell ref="B177:B197"/>
    <mergeCell ref="A198:A217"/>
    <mergeCell ref="B198:B217"/>
    <mergeCell ref="A218:A228"/>
    <mergeCell ref="B218:B228"/>
    <mergeCell ref="A355:A364"/>
    <mergeCell ref="B355:B364"/>
    <mergeCell ref="B229:B245"/>
    <mergeCell ref="A246:A261"/>
    <mergeCell ref="B246:B261"/>
    <mergeCell ref="A262:A282"/>
    <mergeCell ref="B262:B282"/>
    <mergeCell ref="A283:A306"/>
    <mergeCell ref="B283:B306"/>
    <mergeCell ref="A307:A326"/>
    <mergeCell ref="B307:B326"/>
    <mergeCell ref="B327:B337"/>
    <mergeCell ref="A338:A354"/>
    <mergeCell ref="B338:B354"/>
    <mergeCell ref="A375:A377"/>
    <mergeCell ref="A378:A380"/>
    <mergeCell ref="A365:A367"/>
    <mergeCell ref="A368:A369"/>
    <mergeCell ref="B368:B369"/>
    <mergeCell ref="A370:A371"/>
    <mergeCell ref="B370:B371"/>
    <mergeCell ref="A372:A374"/>
    <mergeCell ref="B372:B374"/>
  </mergeCells>
  <pageMargins left="0.25" right="0.25" top="0.75" bottom="0.75" header="0.3" footer="0.3"/>
  <pageSetup paperSize="8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Q307"/>
  <sheetViews>
    <sheetView tabSelected="1" topLeftCell="A12" workbookViewId="0">
      <pane xSplit="2" ySplit="14" topLeftCell="C26" activePane="bottomRight" state="frozen"/>
      <selection activeCell="A12" sqref="A12"/>
      <selection pane="topRight" activeCell="C12" sqref="C12"/>
      <selection pane="bottomLeft" activeCell="A15" sqref="A15"/>
      <selection pane="bottomRight" activeCell="A19" sqref="A19"/>
    </sheetView>
  </sheetViews>
  <sheetFormatPr defaultColWidth="9.109375" defaultRowHeight="12.45" x14ac:dyDescent="0.3"/>
  <cols>
    <col min="1" max="1" width="5" style="103" customWidth="1"/>
    <col min="2" max="2" width="24.44140625" style="104" customWidth="1"/>
    <col min="3" max="3" width="58.5546875" style="105" customWidth="1"/>
    <col min="4" max="4" width="45.33203125" style="106" customWidth="1"/>
    <col min="5" max="5" width="21.6640625" style="107" customWidth="1"/>
    <col min="6" max="6" width="11.33203125" style="108" customWidth="1"/>
    <col min="7" max="7" width="12.5546875" style="108" customWidth="1"/>
    <col min="8" max="8" width="13.109375" style="108" customWidth="1"/>
    <col min="9" max="9" width="8.6640625" style="111" customWidth="1"/>
    <col min="10" max="10" width="10.5546875" style="111" customWidth="1"/>
    <col min="11" max="11" width="18.6640625" style="106" customWidth="1"/>
    <col min="12" max="12" width="20.44140625" style="106" customWidth="1"/>
    <col min="13" max="13" width="19" style="106" customWidth="1"/>
    <col min="14" max="14" width="17.109375" style="106" customWidth="1"/>
    <col min="15" max="15" width="17.6640625" style="106" customWidth="1"/>
    <col min="16" max="16" width="18.6640625" style="106" customWidth="1"/>
    <col min="17" max="17" width="16.88671875" style="106" customWidth="1"/>
    <col min="18" max="16384" width="9.109375" style="106"/>
  </cols>
  <sheetData>
    <row r="2" spans="1:17" x14ac:dyDescent="0.3">
      <c r="I2" s="109" t="s">
        <v>6</v>
      </c>
      <c r="J2" s="109"/>
      <c r="P2" s="110"/>
      <c r="Q2" s="110"/>
    </row>
    <row r="3" spans="1:17" x14ac:dyDescent="0.3">
      <c r="I3" s="109" t="s">
        <v>13</v>
      </c>
      <c r="J3" s="109"/>
    </row>
    <row r="4" spans="1:17" x14ac:dyDescent="0.3">
      <c r="I4" s="109" t="s">
        <v>13</v>
      </c>
      <c r="J4" s="109"/>
      <c r="P4" s="110"/>
      <c r="Q4" s="110"/>
    </row>
    <row r="5" spans="1:17" x14ac:dyDescent="0.3">
      <c r="P5" s="110"/>
      <c r="Q5" s="110"/>
    </row>
    <row r="7" spans="1:17" x14ac:dyDescent="0.3">
      <c r="C7" s="112"/>
      <c r="D7" s="103"/>
      <c r="E7" s="113"/>
      <c r="F7" s="114"/>
      <c r="G7" s="114"/>
      <c r="H7" s="114"/>
      <c r="I7" s="115"/>
      <c r="J7" s="115"/>
      <c r="K7" s="103"/>
      <c r="L7" s="103"/>
      <c r="M7" s="103"/>
      <c r="N7" s="103"/>
      <c r="O7" s="103"/>
      <c r="P7" s="103"/>
    </row>
    <row r="8" spans="1:17" ht="24.05" customHeight="1" x14ac:dyDescent="0.3">
      <c r="A8" s="103" t="s">
        <v>12</v>
      </c>
    </row>
    <row r="9" spans="1:17" ht="24.05" customHeight="1" x14ac:dyDescent="0.3"/>
    <row r="10" spans="1:17" ht="24.05" customHeight="1" x14ac:dyDescent="0.3">
      <c r="A10" s="103" t="s">
        <v>3</v>
      </c>
    </row>
    <row r="11" spans="1:17" ht="24.05" customHeight="1" x14ac:dyDescent="0.3">
      <c r="A11" s="53" t="s">
        <v>0</v>
      </c>
    </row>
    <row r="12" spans="1:17" s="166" customFormat="1" x14ac:dyDescent="0.3">
      <c r="C12" s="167"/>
      <c r="N12" s="168"/>
    </row>
    <row r="13" spans="1:17" s="166" customFormat="1" ht="15.05" x14ac:dyDescent="0.3">
      <c r="C13" s="167"/>
      <c r="I13" s="169" t="s">
        <v>6</v>
      </c>
      <c r="J13" s="169"/>
      <c r="N13" s="168"/>
      <c r="P13" s="170"/>
      <c r="Q13" s="170"/>
    </row>
    <row r="14" spans="1:17" s="166" customFormat="1" ht="15.05" x14ac:dyDescent="0.3">
      <c r="C14" s="167"/>
      <c r="I14" s="169" t="s">
        <v>13</v>
      </c>
      <c r="J14" s="169"/>
      <c r="N14" s="168"/>
    </row>
    <row r="15" spans="1:17" s="166" customFormat="1" ht="15.05" x14ac:dyDescent="0.3">
      <c r="C15" s="167"/>
      <c r="I15" s="169" t="s">
        <v>13</v>
      </c>
      <c r="J15" s="169"/>
      <c r="N15" s="168"/>
      <c r="P15" s="170"/>
      <c r="Q15" s="170"/>
    </row>
    <row r="16" spans="1:17" s="166" customFormat="1" x14ac:dyDescent="0.3">
      <c r="C16" s="167"/>
      <c r="N16" s="168"/>
      <c r="P16" s="170"/>
      <c r="Q16" s="170"/>
    </row>
    <row r="17" spans="1:16" s="166" customFormat="1" x14ac:dyDescent="0.3">
      <c r="C17" s="167"/>
      <c r="N17" s="168"/>
    </row>
    <row r="18" spans="1:16" s="166" customFormat="1" x14ac:dyDescent="0.3">
      <c r="A18" s="171"/>
      <c r="B18" s="171"/>
      <c r="C18" s="172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3"/>
      <c r="O18" s="171"/>
      <c r="P18" s="171"/>
    </row>
    <row r="19" spans="1:16" s="166" customFormat="1" ht="17.7" x14ac:dyDescent="0.3">
      <c r="A19" s="174" t="s">
        <v>12</v>
      </c>
      <c r="C19" s="175"/>
      <c r="N19" s="168"/>
    </row>
    <row r="20" spans="1:16" s="166" customFormat="1" x14ac:dyDescent="0.3">
      <c r="C20" s="167"/>
      <c r="N20" s="168"/>
    </row>
    <row r="21" spans="1:16" s="166" customFormat="1" x14ac:dyDescent="0.3">
      <c r="A21" s="166" t="s">
        <v>3</v>
      </c>
      <c r="C21" s="167"/>
      <c r="N21" s="168"/>
    </row>
    <row r="22" spans="1:16" s="166" customFormat="1" x14ac:dyDescent="0.3">
      <c r="A22" s="176" t="s">
        <v>0</v>
      </c>
      <c r="C22" s="167"/>
      <c r="N22" s="168"/>
    </row>
    <row r="23" spans="1:16" s="166" customFormat="1" x14ac:dyDescent="0.3">
      <c r="A23" s="177" t="s">
        <v>0</v>
      </c>
      <c r="C23" s="167"/>
      <c r="N23" s="168"/>
    </row>
    <row r="24" spans="1:16" s="117" customFormat="1" ht="109.5" customHeight="1" x14ac:dyDescent="0.3">
      <c r="A24" s="74" t="s">
        <v>275</v>
      </c>
      <c r="B24" s="76" t="s">
        <v>2</v>
      </c>
      <c r="C24" s="116" t="s">
        <v>4</v>
      </c>
      <c r="D24" s="74" t="s">
        <v>5</v>
      </c>
      <c r="E24" s="55" t="s">
        <v>276</v>
      </c>
      <c r="F24" s="1" t="s">
        <v>7</v>
      </c>
      <c r="G24" s="1" t="s">
        <v>8</v>
      </c>
      <c r="H24" s="1" t="s">
        <v>9</v>
      </c>
      <c r="I24" s="1" t="s">
        <v>10</v>
      </c>
      <c r="J24" s="1" t="s">
        <v>11</v>
      </c>
    </row>
    <row r="25" spans="1:16" s="117" customFormat="1" x14ac:dyDescent="0.3">
      <c r="A25" s="74" t="s">
        <v>277</v>
      </c>
      <c r="B25" s="76" t="s">
        <v>278</v>
      </c>
      <c r="C25" s="116" t="s">
        <v>279</v>
      </c>
      <c r="D25" s="74" t="s">
        <v>280</v>
      </c>
      <c r="E25" s="55">
        <v>5</v>
      </c>
      <c r="F25" s="74">
        <v>6</v>
      </c>
      <c r="G25" s="74">
        <v>7</v>
      </c>
      <c r="H25" s="74">
        <v>8</v>
      </c>
      <c r="I25" s="74">
        <v>9</v>
      </c>
      <c r="J25" s="74" t="s">
        <v>281</v>
      </c>
    </row>
    <row r="26" spans="1:16" ht="47.95" customHeight="1" x14ac:dyDescent="0.3">
      <c r="A26" s="86">
        <v>1</v>
      </c>
      <c r="B26" s="90" t="s">
        <v>315</v>
      </c>
      <c r="C26" s="118" t="s">
        <v>53</v>
      </c>
      <c r="D26" s="78" t="s">
        <v>273</v>
      </c>
      <c r="E26" s="9" t="s">
        <v>314</v>
      </c>
      <c r="F26" s="10">
        <v>1764.13</v>
      </c>
      <c r="G26" s="10">
        <v>520</v>
      </c>
      <c r="H26" s="10"/>
      <c r="I26" s="10"/>
      <c r="J26" s="10"/>
      <c r="K26" s="119"/>
      <c r="L26" s="103"/>
      <c r="M26" s="103"/>
      <c r="N26" s="103"/>
      <c r="O26" s="103"/>
      <c r="P26" s="103"/>
    </row>
    <row r="27" spans="1:16" ht="67.599999999999994" customHeight="1" x14ac:dyDescent="0.3">
      <c r="A27" s="86"/>
      <c r="B27" s="90"/>
      <c r="C27" s="118" t="s">
        <v>316</v>
      </c>
      <c r="D27" s="78" t="s">
        <v>317</v>
      </c>
      <c r="E27" s="9" t="s">
        <v>318</v>
      </c>
      <c r="F27" s="10"/>
      <c r="G27" s="10">
        <v>300</v>
      </c>
      <c r="H27" s="10"/>
      <c r="I27" s="10"/>
      <c r="J27" s="10"/>
      <c r="K27" s="119"/>
      <c r="L27" s="103"/>
      <c r="M27" s="103"/>
      <c r="N27" s="103"/>
      <c r="O27" s="103"/>
      <c r="P27" s="103"/>
    </row>
    <row r="28" spans="1:16" ht="37.35" x14ac:dyDescent="0.3">
      <c r="A28" s="86"/>
      <c r="B28" s="90"/>
      <c r="C28" s="78" t="s">
        <v>18</v>
      </c>
      <c r="D28" s="78" t="s">
        <v>319</v>
      </c>
      <c r="E28" s="9" t="s">
        <v>314</v>
      </c>
      <c r="F28" s="10">
        <v>246.54</v>
      </c>
      <c r="G28" s="10">
        <v>0</v>
      </c>
      <c r="H28" s="10"/>
      <c r="I28" s="10"/>
      <c r="J28" s="10"/>
      <c r="K28" s="119"/>
      <c r="L28" s="103"/>
      <c r="M28" s="103"/>
      <c r="N28" s="103"/>
      <c r="O28" s="103"/>
      <c r="P28" s="103"/>
    </row>
    <row r="29" spans="1:16" ht="49.75" x14ac:dyDescent="0.3">
      <c r="A29" s="73">
        <v>2</v>
      </c>
      <c r="B29" s="74" t="s">
        <v>201</v>
      </c>
      <c r="C29" s="78" t="s">
        <v>53</v>
      </c>
      <c r="D29" s="78" t="s">
        <v>273</v>
      </c>
      <c r="E29" s="9" t="s">
        <v>242</v>
      </c>
      <c r="F29" s="10">
        <v>982.57</v>
      </c>
      <c r="G29" s="10">
        <v>0</v>
      </c>
      <c r="H29" s="10"/>
      <c r="I29" s="10"/>
      <c r="J29" s="10"/>
      <c r="K29" s="103"/>
      <c r="L29" s="103"/>
      <c r="M29" s="103"/>
      <c r="N29" s="103"/>
      <c r="O29" s="103"/>
      <c r="P29" s="103"/>
    </row>
    <row r="30" spans="1:16" ht="49.75" x14ac:dyDescent="0.3">
      <c r="A30" s="86">
        <v>3</v>
      </c>
      <c r="B30" s="90" t="s">
        <v>202</v>
      </c>
      <c r="C30" s="78" t="s">
        <v>53</v>
      </c>
      <c r="D30" s="78" t="s">
        <v>273</v>
      </c>
      <c r="E30" s="16" t="s">
        <v>242</v>
      </c>
      <c r="F30" s="10">
        <v>449.14</v>
      </c>
      <c r="G30" s="10">
        <v>0</v>
      </c>
      <c r="H30" s="10"/>
      <c r="I30" s="10"/>
      <c r="J30" s="10"/>
      <c r="K30" s="103"/>
      <c r="L30" s="103"/>
      <c r="M30" s="103"/>
      <c r="N30" s="103"/>
      <c r="O30" s="103"/>
      <c r="P30" s="103"/>
    </row>
    <row r="31" spans="1:16" ht="37.35" x14ac:dyDescent="0.3">
      <c r="A31" s="86"/>
      <c r="B31" s="90"/>
      <c r="C31" s="118" t="s">
        <v>81</v>
      </c>
      <c r="D31" s="78" t="s">
        <v>320</v>
      </c>
      <c r="E31" s="16" t="s">
        <v>321</v>
      </c>
      <c r="F31" s="10">
        <v>65.099999999999994</v>
      </c>
      <c r="G31" s="10">
        <v>0</v>
      </c>
      <c r="H31" s="10"/>
      <c r="I31" s="10"/>
      <c r="J31" s="10"/>
      <c r="K31" s="103"/>
      <c r="L31" s="103"/>
      <c r="M31" s="103"/>
      <c r="N31" s="103"/>
      <c r="O31" s="103"/>
      <c r="P31" s="103"/>
    </row>
    <row r="32" spans="1:16" ht="49.75" x14ac:dyDescent="0.3">
      <c r="A32" s="86"/>
      <c r="B32" s="90"/>
      <c r="C32" s="118" t="s">
        <v>322</v>
      </c>
      <c r="D32" s="78" t="s">
        <v>323</v>
      </c>
      <c r="E32" s="16" t="s">
        <v>321</v>
      </c>
      <c r="F32" s="10"/>
      <c r="G32" s="10">
        <v>50</v>
      </c>
      <c r="H32" s="10"/>
      <c r="I32" s="10"/>
      <c r="J32" s="10"/>
      <c r="K32" s="103"/>
      <c r="L32" s="103"/>
      <c r="M32" s="103"/>
      <c r="N32" s="103"/>
      <c r="O32" s="103"/>
      <c r="P32" s="103"/>
    </row>
    <row r="33" spans="1:16" ht="49.75" x14ac:dyDescent="0.3">
      <c r="A33" s="86"/>
      <c r="B33" s="90"/>
      <c r="C33" s="78" t="s">
        <v>28</v>
      </c>
      <c r="D33" s="78" t="s">
        <v>273</v>
      </c>
      <c r="E33" s="16" t="s">
        <v>242</v>
      </c>
      <c r="F33" s="10"/>
      <c r="G33" s="10">
        <v>103.36</v>
      </c>
      <c r="H33" s="10"/>
      <c r="I33" s="10"/>
      <c r="J33" s="10"/>
      <c r="K33" s="103"/>
      <c r="L33" s="103"/>
      <c r="M33" s="103"/>
      <c r="N33" s="103"/>
      <c r="O33" s="103"/>
      <c r="P33" s="103"/>
    </row>
    <row r="34" spans="1:16" ht="49.75" x14ac:dyDescent="0.3">
      <c r="A34" s="86">
        <v>4</v>
      </c>
      <c r="B34" s="90" t="s">
        <v>203</v>
      </c>
      <c r="C34" s="78" t="s">
        <v>324</v>
      </c>
      <c r="D34" s="78" t="s">
        <v>273</v>
      </c>
      <c r="E34" s="9" t="s">
        <v>242</v>
      </c>
      <c r="F34" s="10"/>
      <c r="G34" s="10">
        <v>870.33500000000004</v>
      </c>
      <c r="H34" s="120"/>
      <c r="I34" s="10"/>
      <c r="J34" s="10"/>
      <c r="K34" s="103"/>
      <c r="L34" s="103"/>
      <c r="M34" s="103"/>
      <c r="N34" s="103"/>
      <c r="O34" s="103"/>
      <c r="P34" s="103"/>
    </row>
    <row r="35" spans="1:16" ht="49.75" x14ac:dyDescent="0.3">
      <c r="A35" s="86"/>
      <c r="B35" s="90"/>
      <c r="C35" s="78" t="s">
        <v>322</v>
      </c>
      <c r="D35" s="78" t="s">
        <v>323</v>
      </c>
      <c r="E35" s="16" t="s">
        <v>321</v>
      </c>
      <c r="F35" s="10"/>
      <c r="G35" s="10">
        <v>30</v>
      </c>
      <c r="H35" s="120"/>
      <c r="I35" s="10"/>
      <c r="J35" s="10"/>
      <c r="K35" s="103"/>
      <c r="L35" s="103"/>
      <c r="M35" s="103"/>
      <c r="N35" s="103"/>
      <c r="O35" s="103"/>
      <c r="P35" s="103"/>
    </row>
    <row r="36" spans="1:16" ht="37.35" x14ac:dyDescent="0.3">
      <c r="A36" s="86">
        <v>5</v>
      </c>
      <c r="B36" s="90" t="s">
        <v>204</v>
      </c>
      <c r="C36" s="78" t="s">
        <v>325</v>
      </c>
      <c r="D36" s="78" t="s">
        <v>326</v>
      </c>
      <c r="E36" s="16" t="s">
        <v>241</v>
      </c>
      <c r="F36" s="10">
        <v>27829.49</v>
      </c>
      <c r="G36" s="10">
        <v>0</v>
      </c>
      <c r="H36" s="120"/>
      <c r="I36" s="10"/>
      <c r="J36" s="10"/>
      <c r="K36" s="119"/>
    </row>
    <row r="37" spans="1:16" ht="49.75" x14ac:dyDescent="0.3">
      <c r="A37" s="86"/>
      <c r="B37" s="90"/>
      <c r="C37" s="118" t="s">
        <v>53</v>
      </c>
      <c r="D37" s="78" t="s">
        <v>273</v>
      </c>
      <c r="E37" s="9" t="s">
        <v>314</v>
      </c>
      <c r="F37" s="10"/>
      <c r="G37" s="10">
        <v>3379.5</v>
      </c>
      <c r="H37" s="120"/>
      <c r="I37" s="10"/>
      <c r="J37" s="10"/>
      <c r="K37" s="119"/>
    </row>
    <row r="38" spans="1:16" ht="37.35" x14ac:dyDescent="0.3">
      <c r="A38" s="86"/>
      <c r="B38" s="90"/>
      <c r="C38" s="78" t="s">
        <v>18</v>
      </c>
      <c r="D38" s="78" t="s">
        <v>319</v>
      </c>
      <c r="E38" s="9" t="s">
        <v>314</v>
      </c>
      <c r="F38" s="10">
        <v>481.57</v>
      </c>
      <c r="G38" s="10">
        <v>0</v>
      </c>
      <c r="H38" s="120"/>
      <c r="I38" s="10"/>
      <c r="J38" s="10"/>
      <c r="K38" s="119"/>
    </row>
    <row r="39" spans="1:16" ht="49.75" x14ac:dyDescent="0.3">
      <c r="A39" s="86"/>
      <c r="B39" s="90"/>
      <c r="C39" s="78" t="s">
        <v>327</v>
      </c>
      <c r="D39" s="78" t="s">
        <v>323</v>
      </c>
      <c r="E39" s="2" t="s">
        <v>272</v>
      </c>
      <c r="F39" s="10"/>
      <c r="G39" s="10">
        <v>50</v>
      </c>
      <c r="H39" s="120"/>
      <c r="I39" s="10"/>
      <c r="J39" s="10"/>
      <c r="K39" s="119"/>
    </row>
    <row r="40" spans="1:16" ht="49.75" x14ac:dyDescent="0.3">
      <c r="A40" s="86"/>
      <c r="B40" s="90"/>
      <c r="C40" s="78" t="s">
        <v>328</v>
      </c>
      <c r="D40" s="78" t="s">
        <v>317</v>
      </c>
      <c r="E40" s="9" t="s">
        <v>329</v>
      </c>
      <c r="F40" s="10"/>
      <c r="G40" s="10">
        <v>1000</v>
      </c>
      <c r="H40" s="120"/>
      <c r="I40" s="10"/>
      <c r="J40" s="10"/>
    </row>
    <row r="41" spans="1:16" ht="49.75" x14ac:dyDescent="0.3">
      <c r="A41" s="86">
        <v>6</v>
      </c>
      <c r="B41" s="90" t="s">
        <v>205</v>
      </c>
      <c r="C41" s="118" t="s">
        <v>53</v>
      </c>
      <c r="D41" s="78" t="s">
        <v>273</v>
      </c>
      <c r="E41" s="2" t="s">
        <v>330</v>
      </c>
      <c r="F41" s="10">
        <v>971.8</v>
      </c>
      <c r="G41" s="10">
        <v>0</v>
      </c>
      <c r="H41" s="120"/>
      <c r="I41" s="10"/>
      <c r="J41" s="10"/>
    </row>
    <row r="42" spans="1:16" ht="37.35" x14ac:dyDescent="0.3">
      <c r="A42" s="86"/>
      <c r="B42" s="90"/>
      <c r="C42" s="118" t="s">
        <v>81</v>
      </c>
      <c r="D42" s="78" t="s">
        <v>320</v>
      </c>
      <c r="E42" s="2" t="s">
        <v>331</v>
      </c>
      <c r="F42" s="10">
        <v>32.25</v>
      </c>
      <c r="G42" s="10">
        <v>0</v>
      </c>
      <c r="H42" s="120"/>
      <c r="I42" s="10"/>
      <c r="J42" s="10"/>
    </row>
    <row r="43" spans="1:16" ht="37.35" x14ac:dyDescent="0.25">
      <c r="A43" s="86"/>
      <c r="B43" s="90"/>
      <c r="C43" s="78" t="s">
        <v>324</v>
      </c>
      <c r="D43" s="78" t="s">
        <v>319</v>
      </c>
      <c r="E43" s="2" t="s">
        <v>242</v>
      </c>
      <c r="F43" s="10"/>
      <c r="G43" s="121">
        <f>801.68</f>
        <v>801.68</v>
      </c>
      <c r="H43" s="120"/>
      <c r="I43" s="10"/>
      <c r="J43" s="10"/>
    </row>
    <row r="44" spans="1:16" ht="49.75" x14ac:dyDescent="0.3">
      <c r="A44" s="86"/>
      <c r="B44" s="90"/>
      <c r="C44" s="78" t="s">
        <v>332</v>
      </c>
      <c r="D44" s="78" t="s">
        <v>317</v>
      </c>
      <c r="E44" s="2" t="s">
        <v>333</v>
      </c>
      <c r="F44" s="10"/>
      <c r="G44" s="10">
        <v>685</v>
      </c>
      <c r="H44" s="120"/>
      <c r="I44" s="10"/>
      <c r="J44" s="10"/>
    </row>
    <row r="45" spans="1:16" ht="50.4" thickBot="1" x14ac:dyDescent="0.35">
      <c r="A45" s="80">
        <v>7</v>
      </c>
      <c r="B45" s="82" t="s">
        <v>206</v>
      </c>
      <c r="C45" s="78" t="s">
        <v>322</v>
      </c>
      <c r="D45" s="78" t="s">
        <v>323</v>
      </c>
      <c r="E45" s="16" t="s">
        <v>321</v>
      </c>
      <c r="F45" s="10"/>
      <c r="G45" s="10">
        <v>30</v>
      </c>
      <c r="H45" s="120"/>
      <c r="I45" s="10"/>
      <c r="J45" s="10"/>
    </row>
    <row r="46" spans="1:16" ht="37.35" x14ac:dyDescent="0.3">
      <c r="A46" s="81"/>
      <c r="B46" s="83"/>
      <c r="C46" s="122" t="s">
        <v>334</v>
      </c>
      <c r="D46" s="123" t="s">
        <v>335</v>
      </c>
      <c r="E46" s="16"/>
      <c r="F46" s="10"/>
      <c r="G46" s="10"/>
      <c r="H46" s="120"/>
      <c r="I46" s="10"/>
      <c r="J46" s="10"/>
    </row>
    <row r="47" spans="1:16" ht="50.4" thickBot="1" x14ac:dyDescent="0.35">
      <c r="A47" s="73"/>
      <c r="B47" s="74" t="s">
        <v>207</v>
      </c>
      <c r="C47" s="78" t="s">
        <v>53</v>
      </c>
      <c r="D47" s="78" t="s">
        <v>273</v>
      </c>
      <c r="E47" s="16" t="s">
        <v>242</v>
      </c>
      <c r="F47" s="10">
        <v>109.6</v>
      </c>
      <c r="G47" s="10">
        <v>0</v>
      </c>
      <c r="H47" s="120"/>
      <c r="I47" s="10"/>
      <c r="J47" s="10"/>
    </row>
    <row r="48" spans="1:16" ht="37.35" x14ac:dyDescent="0.3">
      <c r="A48" s="124">
        <v>9</v>
      </c>
      <c r="B48" s="125" t="s">
        <v>208</v>
      </c>
      <c r="C48" s="122" t="s">
        <v>334</v>
      </c>
      <c r="D48" s="123" t="s">
        <v>335</v>
      </c>
      <c r="E48" s="126" t="s">
        <v>314</v>
      </c>
      <c r="F48" s="127"/>
      <c r="G48" s="127">
        <v>877.596</v>
      </c>
      <c r="H48" s="128"/>
      <c r="I48" s="127"/>
      <c r="J48" s="129"/>
      <c r="K48" s="119"/>
    </row>
    <row r="49" spans="1:11" ht="37.35" x14ac:dyDescent="0.3">
      <c r="A49" s="130"/>
      <c r="B49" s="90"/>
      <c r="C49" s="78" t="s">
        <v>336</v>
      </c>
      <c r="D49" s="78" t="s">
        <v>335</v>
      </c>
      <c r="E49" s="9" t="s">
        <v>314</v>
      </c>
      <c r="F49" s="10"/>
      <c r="G49" s="3">
        <v>257.24200000000002</v>
      </c>
      <c r="H49" s="120"/>
      <c r="I49" s="10"/>
      <c r="J49" s="131"/>
      <c r="K49" s="119"/>
    </row>
    <row r="50" spans="1:11" ht="62.2" x14ac:dyDescent="0.3">
      <c r="A50" s="132"/>
      <c r="B50" s="82"/>
      <c r="C50" s="133" t="s">
        <v>337</v>
      </c>
      <c r="D50" s="133" t="s">
        <v>338</v>
      </c>
      <c r="E50" s="9" t="s">
        <v>339</v>
      </c>
      <c r="F50" s="134"/>
      <c r="G50" s="135">
        <v>4607</v>
      </c>
      <c r="H50" s="136"/>
      <c r="I50" s="137"/>
      <c r="J50" s="138"/>
      <c r="K50" s="119"/>
    </row>
    <row r="51" spans="1:11" ht="37.35" x14ac:dyDescent="0.3">
      <c r="A51" s="132"/>
      <c r="B51" s="82"/>
      <c r="C51" s="133" t="s">
        <v>340</v>
      </c>
      <c r="D51" s="133" t="s">
        <v>335</v>
      </c>
      <c r="E51" s="9" t="s">
        <v>314</v>
      </c>
      <c r="F51" s="134">
        <v>304.952</v>
      </c>
      <c r="G51" s="135">
        <v>0</v>
      </c>
      <c r="H51" s="136"/>
      <c r="I51" s="137"/>
      <c r="J51" s="138"/>
      <c r="K51" s="119"/>
    </row>
    <row r="52" spans="1:11" ht="38" thickBot="1" x14ac:dyDescent="0.35">
      <c r="A52" s="139"/>
      <c r="B52" s="140"/>
      <c r="C52" s="141" t="s">
        <v>341</v>
      </c>
      <c r="D52" s="141" t="s">
        <v>335</v>
      </c>
      <c r="E52" s="142" t="s">
        <v>314</v>
      </c>
      <c r="F52" s="143">
        <v>273.22250000000003</v>
      </c>
      <c r="G52" s="143">
        <v>0</v>
      </c>
      <c r="H52" s="144"/>
      <c r="I52" s="143"/>
      <c r="J52" s="145"/>
    </row>
    <row r="53" spans="1:11" ht="49.75" x14ac:dyDescent="0.3">
      <c r="A53" s="75">
        <v>10</v>
      </c>
      <c r="B53" s="74" t="s">
        <v>209</v>
      </c>
      <c r="C53" s="118" t="s">
        <v>53</v>
      </c>
      <c r="D53" s="78" t="s">
        <v>273</v>
      </c>
      <c r="E53" s="9" t="s">
        <v>242</v>
      </c>
      <c r="F53" s="10">
        <v>198</v>
      </c>
      <c r="G53" s="10">
        <v>0</v>
      </c>
      <c r="H53" s="120"/>
      <c r="I53" s="10"/>
      <c r="J53" s="10"/>
    </row>
    <row r="54" spans="1:11" ht="49.75" x14ac:dyDescent="0.3">
      <c r="A54" s="86">
        <v>11</v>
      </c>
      <c r="B54" s="90" t="s">
        <v>210</v>
      </c>
      <c r="C54" s="78" t="s">
        <v>53</v>
      </c>
      <c r="D54" s="78" t="s">
        <v>273</v>
      </c>
      <c r="E54" s="9" t="s">
        <v>314</v>
      </c>
      <c r="F54" s="10">
        <v>701.9</v>
      </c>
      <c r="G54" s="10">
        <v>0</v>
      </c>
      <c r="H54" s="120"/>
      <c r="I54" s="10"/>
      <c r="J54" s="10"/>
      <c r="K54" s="119"/>
    </row>
    <row r="55" spans="1:11" ht="37.35" x14ac:dyDescent="0.3">
      <c r="A55" s="86"/>
      <c r="B55" s="90"/>
      <c r="C55" s="78" t="s">
        <v>81</v>
      </c>
      <c r="D55" s="78" t="s">
        <v>320</v>
      </c>
      <c r="E55" s="2" t="s">
        <v>342</v>
      </c>
      <c r="F55" s="10">
        <v>31.25</v>
      </c>
      <c r="G55" s="10">
        <v>0</v>
      </c>
      <c r="H55" s="120"/>
      <c r="I55" s="10"/>
      <c r="J55" s="10"/>
      <c r="K55" s="119"/>
    </row>
    <row r="56" spans="1:11" ht="37.35" x14ac:dyDescent="0.3">
      <c r="A56" s="86"/>
      <c r="B56" s="90"/>
      <c r="C56" s="118" t="s">
        <v>324</v>
      </c>
      <c r="D56" s="78" t="s">
        <v>319</v>
      </c>
      <c r="E56" s="2" t="s">
        <v>314</v>
      </c>
      <c r="F56" s="10"/>
      <c r="G56" s="10">
        <v>397</v>
      </c>
      <c r="H56" s="120"/>
      <c r="I56" s="10"/>
      <c r="J56" s="10"/>
      <c r="K56" s="119"/>
    </row>
    <row r="57" spans="1:11" ht="49.75" x14ac:dyDescent="0.3">
      <c r="A57" s="86"/>
      <c r="B57" s="90"/>
      <c r="C57" s="78" t="s">
        <v>322</v>
      </c>
      <c r="D57" s="78" t="s">
        <v>323</v>
      </c>
      <c r="E57" s="2" t="s">
        <v>343</v>
      </c>
      <c r="F57" s="10"/>
      <c r="G57" s="10">
        <v>50</v>
      </c>
      <c r="H57" s="120"/>
      <c r="I57" s="10"/>
      <c r="J57" s="10"/>
    </row>
    <row r="58" spans="1:11" ht="49.75" x14ac:dyDescent="0.3">
      <c r="A58" s="86">
        <v>12</v>
      </c>
      <c r="B58" s="90" t="s">
        <v>211</v>
      </c>
      <c r="C58" s="78" t="s">
        <v>53</v>
      </c>
      <c r="D58" s="78" t="s">
        <v>273</v>
      </c>
      <c r="E58" s="2" t="s">
        <v>242</v>
      </c>
      <c r="F58" s="10"/>
      <c r="G58" s="10">
        <v>334</v>
      </c>
      <c r="H58" s="120"/>
      <c r="I58" s="10"/>
      <c r="J58" s="10"/>
    </row>
    <row r="59" spans="1:11" ht="37.35" x14ac:dyDescent="0.3">
      <c r="A59" s="86"/>
      <c r="B59" s="90"/>
      <c r="C59" s="78" t="s">
        <v>81</v>
      </c>
      <c r="D59" s="78" t="s">
        <v>320</v>
      </c>
      <c r="E59" s="2" t="s">
        <v>344</v>
      </c>
      <c r="F59" s="10"/>
      <c r="G59" s="10">
        <v>65.099999999999994</v>
      </c>
      <c r="H59" s="120"/>
      <c r="I59" s="10"/>
      <c r="J59" s="10"/>
    </row>
    <row r="60" spans="1:11" ht="37.35" x14ac:dyDescent="0.3">
      <c r="A60" s="86"/>
      <c r="B60" s="90"/>
      <c r="C60" s="78" t="s">
        <v>324</v>
      </c>
      <c r="D60" s="78" t="s">
        <v>319</v>
      </c>
      <c r="E60" s="2" t="s">
        <v>242</v>
      </c>
      <c r="F60" s="10"/>
      <c r="G60" s="10">
        <v>299</v>
      </c>
      <c r="H60" s="120"/>
      <c r="I60" s="10"/>
      <c r="J60" s="10"/>
    </row>
    <row r="61" spans="1:11" ht="49.75" x14ac:dyDescent="0.3">
      <c r="A61" s="86"/>
      <c r="B61" s="90"/>
      <c r="C61" s="78" t="s">
        <v>322</v>
      </c>
      <c r="D61" s="78" t="s">
        <v>323</v>
      </c>
      <c r="E61" s="2" t="s">
        <v>345</v>
      </c>
      <c r="F61" s="10"/>
      <c r="G61" s="10">
        <v>50</v>
      </c>
      <c r="H61" s="120"/>
      <c r="I61" s="10"/>
      <c r="J61" s="10"/>
    </row>
    <row r="62" spans="1:11" ht="37.35" x14ac:dyDescent="0.3">
      <c r="A62" s="73">
        <v>13</v>
      </c>
      <c r="B62" s="74" t="s">
        <v>212</v>
      </c>
      <c r="C62" s="78" t="s">
        <v>346</v>
      </c>
      <c r="D62" s="78" t="s">
        <v>319</v>
      </c>
      <c r="E62" s="2" t="s">
        <v>242</v>
      </c>
      <c r="F62" s="10"/>
      <c r="G62" s="10">
        <v>353</v>
      </c>
      <c r="H62" s="120"/>
      <c r="I62" s="10"/>
      <c r="J62" s="10"/>
    </row>
    <row r="63" spans="1:11" ht="37.35" x14ac:dyDescent="0.3">
      <c r="A63" s="77">
        <v>14</v>
      </c>
      <c r="B63" s="79" t="s">
        <v>213</v>
      </c>
      <c r="C63" s="78" t="s">
        <v>324</v>
      </c>
      <c r="D63" s="78" t="s">
        <v>319</v>
      </c>
      <c r="E63" s="2" t="s">
        <v>314</v>
      </c>
      <c r="F63" s="10"/>
      <c r="G63" s="10">
        <v>7068.1</v>
      </c>
      <c r="H63" s="120"/>
      <c r="I63" s="10"/>
      <c r="J63" s="10"/>
    </row>
    <row r="64" spans="1:11" ht="49.75" x14ac:dyDescent="0.3">
      <c r="A64" s="86">
        <v>15</v>
      </c>
      <c r="B64" s="90" t="s">
        <v>214</v>
      </c>
      <c r="C64" s="20" t="s">
        <v>347</v>
      </c>
      <c r="D64" s="78" t="s">
        <v>317</v>
      </c>
      <c r="E64" s="2" t="s">
        <v>348</v>
      </c>
      <c r="F64" s="10"/>
      <c r="G64" s="10">
        <v>600</v>
      </c>
      <c r="H64" s="120"/>
      <c r="I64" s="10"/>
      <c r="J64" s="10"/>
      <c r="K64" s="119"/>
    </row>
    <row r="65" spans="1:11" ht="37.35" x14ac:dyDescent="0.3">
      <c r="A65" s="86"/>
      <c r="B65" s="90"/>
      <c r="C65" s="78" t="s">
        <v>346</v>
      </c>
      <c r="D65" s="78" t="s">
        <v>319</v>
      </c>
      <c r="E65" s="2" t="s">
        <v>314</v>
      </c>
      <c r="F65" s="10"/>
      <c r="G65" s="10">
        <v>229.79</v>
      </c>
      <c r="H65" s="120"/>
      <c r="I65" s="10"/>
      <c r="J65" s="10"/>
      <c r="K65" s="119"/>
    </row>
    <row r="66" spans="1:11" ht="37.35" x14ac:dyDescent="0.3">
      <c r="A66" s="80">
        <v>16</v>
      </c>
      <c r="B66" s="82" t="s">
        <v>215</v>
      </c>
      <c r="C66" s="78" t="s">
        <v>324</v>
      </c>
      <c r="D66" s="78" t="s">
        <v>319</v>
      </c>
      <c r="E66" s="2"/>
      <c r="F66" s="10"/>
      <c r="G66" s="10">
        <v>0</v>
      </c>
      <c r="H66" s="120"/>
      <c r="I66" s="10"/>
      <c r="J66" s="10"/>
    </row>
    <row r="67" spans="1:11" x14ac:dyDescent="0.3">
      <c r="A67" s="84"/>
      <c r="B67" s="85"/>
      <c r="C67" s="78"/>
      <c r="D67" s="78"/>
      <c r="E67" s="2"/>
      <c r="F67" s="10"/>
      <c r="G67" s="10">
        <v>0</v>
      </c>
      <c r="H67" s="120"/>
      <c r="I67" s="10"/>
      <c r="J67" s="10"/>
    </row>
    <row r="68" spans="1:11" x14ac:dyDescent="0.3">
      <c r="A68" s="81"/>
      <c r="B68" s="83"/>
      <c r="C68" s="78"/>
      <c r="D68" s="78"/>
      <c r="E68" s="2"/>
      <c r="F68" s="10"/>
      <c r="G68" s="10">
        <v>0</v>
      </c>
      <c r="H68" s="120"/>
      <c r="I68" s="10"/>
      <c r="J68" s="10"/>
    </row>
    <row r="69" spans="1:11" ht="37.35" x14ac:dyDescent="0.3">
      <c r="A69" s="77">
        <v>17</v>
      </c>
      <c r="B69" s="79" t="s">
        <v>216</v>
      </c>
      <c r="C69" s="78" t="s">
        <v>324</v>
      </c>
      <c r="D69" s="78" t="s">
        <v>319</v>
      </c>
      <c r="E69" s="2" t="s">
        <v>242</v>
      </c>
      <c r="F69" s="10"/>
      <c r="G69" s="10">
        <v>1205</v>
      </c>
      <c r="H69" s="120"/>
      <c r="I69" s="10"/>
      <c r="J69" s="10"/>
    </row>
    <row r="70" spans="1:11" ht="37.35" x14ac:dyDescent="0.3">
      <c r="A70" s="73">
        <v>18</v>
      </c>
      <c r="B70" s="74" t="s">
        <v>217</v>
      </c>
      <c r="C70" s="78" t="s">
        <v>324</v>
      </c>
      <c r="D70" s="78" t="s">
        <v>319</v>
      </c>
      <c r="E70" s="2" t="s">
        <v>242</v>
      </c>
      <c r="F70" s="10"/>
      <c r="G70" s="10">
        <v>2445.15</v>
      </c>
      <c r="H70" s="120"/>
      <c r="I70" s="10"/>
      <c r="J70" s="10"/>
    </row>
    <row r="71" spans="1:11" ht="49.75" x14ac:dyDescent="0.3">
      <c r="A71" s="86">
        <v>19</v>
      </c>
      <c r="B71" s="90" t="s">
        <v>218</v>
      </c>
      <c r="C71" s="78" t="s">
        <v>349</v>
      </c>
      <c r="D71" s="78" t="s">
        <v>350</v>
      </c>
      <c r="E71" s="2" t="s">
        <v>351</v>
      </c>
      <c r="F71" s="10"/>
      <c r="G71" s="10">
        <f>18447+234</f>
        <v>18681</v>
      </c>
      <c r="H71" s="120"/>
      <c r="I71" s="10"/>
      <c r="J71" s="10"/>
    </row>
    <row r="72" spans="1:11" ht="37.35" x14ac:dyDescent="0.3">
      <c r="A72" s="86"/>
      <c r="B72" s="90"/>
      <c r="C72" s="78" t="s">
        <v>324</v>
      </c>
      <c r="D72" s="78" t="s">
        <v>319</v>
      </c>
      <c r="E72" s="2" t="s">
        <v>242</v>
      </c>
      <c r="F72" s="10"/>
      <c r="G72" s="10">
        <v>2413.326</v>
      </c>
      <c r="H72" s="120"/>
      <c r="I72" s="10"/>
      <c r="J72" s="10"/>
    </row>
    <row r="73" spans="1:11" ht="49.75" x14ac:dyDescent="0.3">
      <c r="A73" s="86"/>
      <c r="B73" s="90"/>
      <c r="C73" s="78" t="s">
        <v>352</v>
      </c>
      <c r="D73" s="78" t="s">
        <v>350</v>
      </c>
      <c r="E73" s="2" t="s">
        <v>351</v>
      </c>
      <c r="F73" s="10"/>
      <c r="G73" s="10">
        <v>12280.48</v>
      </c>
      <c r="H73" s="10"/>
      <c r="I73" s="10"/>
      <c r="J73" s="10"/>
    </row>
    <row r="74" spans="1:11" ht="49.75" x14ac:dyDescent="0.3">
      <c r="A74" s="87">
        <v>20</v>
      </c>
      <c r="B74" s="90" t="s">
        <v>219</v>
      </c>
      <c r="C74" s="118" t="s">
        <v>53</v>
      </c>
      <c r="D74" s="78" t="s">
        <v>273</v>
      </c>
      <c r="E74" s="9" t="s">
        <v>314</v>
      </c>
      <c r="F74" s="10">
        <v>570.92999999999995</v>
      </c>
      <c r="G74" s="10">
        <v>2641.02</v>
      </c>
      <c r="H74" s="10"/>
      <c r="I74" s="10"/>
      <c r="J74" s="10"/>
    </row>
    <row r="75" spans="1:11" ht="37.35" x14ac:dyDescent="0.3">
      <c r="A75" s="87"/>
      <c r="B75" s="90"/>
      <c r="C75" s="78" t="s">
        <v>81</v>
      </c>
      <c r="D75" s="78" t="s">
        <v>320</v>
      </c>
      <c r="E75" s="9" t="s">
        <v>272</v>
      </c>
      <c r="F75" s="10">
        <v>38.9</v>
      </c>
      <c r="G75" s="10">
        <v>0</v>
      </c>
      <c r="H75" s="10"/>
      <c r="I75" s="10"/>
      <c r="J75" s="10"/>
      <c r="K75" s="119"/>
    </row>
    <row r="76" spans="1:11" ht="62.2" x14ac:dyDescent="0.3">
      <c r="A76" s="87"/>
      <c r="B76" s="90"/>
      <c r="C76" s="78" t="s">
        <v>353</v>
      </c>
      <c r="D76" s="78" t="s">
        <v>354</v>
      </c>
      <c r="E76" s="9" t="s">
        <v>67</v>
      </c>
      <c r="F76" s="10">
        <v>2795.95</v>
      </c>
      <c r="G76" s="10">
        <v>0</v>
      </c>
      <c r="H76" s="10"/>
      <c r="I76" s="10"/>
      <c r="J76" s="10"/>
      <c r="K76" s="119"/>
    </row>
    <row r="77" spans="1:11" ht="49.75" x14ac:dyDescent="0.3">
      <c r="A77" s="87"/>
      <c r="B77" s="90"/>
      <c r="C77" s="78" t="s">
        <v>355</v>
      </c>
      <c r="D77" s="78" t="s">
        <v>317</v>
      </c>
      <c r="E77" s="9" t="s">
        <v>356</v>
      </c>
      <c r="F77" s="106"/>
      <c r="G77" s="10">
        <v>4398</v>
      </c>
      <c r="H77" s="10"/>
      <c r="I77" s="10"/>
      <c r="J77" s="10"/>
      <c r="K77" s="119"/>
    </row>
    <row r="78" spans="1:11" ht="49.75" x14ac:dyDescent="0.3">
      <c r="A78" s="86">
        <v>21</v>
      </c>
      <c r="B78" s="90" t="s">
        <v>220</v>
      </c>
      <c r="C78" s="78" t="s">
        <v>357</v>
      </c>
      <c r="D78" s="78" t="s">
        <v>317</v>
      </c>
      <c r="E78" s="9" t="s">
        <v>358</v>
      </c>
      <c r="F78" s="10"/>
      <c r="G78" s="10">
        <f>983+500</f>
        <v>1483</v>
      </c>
      <c r="H78" s="10"/>
      <c r="I78" s="10"/>
      <c r="J78" s="10"/>
    </row>
    <row r="79" spans="1:11" ht="37.35" x14ac:dyDescent="0.3">
      <c r="A79" s="86"/>
      <c r="B79" s="90"/>
      <c r="C79" s="78" t="s">
        <v>324</v>
      </c>
      <c r="D79" s="78" t="s">
        <v>319</v>
      </c>
      <c r="E79" s="2" t="s">
        <v>242</v>
      </c>
      <c r="F79" s="10"/>
      <c r="G79" s="10">
        <v>2268.5810000000001</v>
      </c>
      <c r="H79" s="10"/>
      <c r="I79" s="10"/>
      <c r="J79" s="10"/>
    </row>
    <row r="80" spans="1:11" ht="49.75" x14ac:dyDescent="0.3">
      <c r="A80" s="87">
        <v>22</v>
      </c>
      <c r="B80" s="90" t="s">
        <v>221</v>
      </c>
      <c r="C80" s="118" t="s">
        <v>53</v>
      </c>
      <c r="D80" s="78" t="s">
        <v>273</v>
      </c>
      <c r="E80" s="9" t="s">
        <v>242</v>
      </c>
      <c r="F80" s="10"/>
      <c r="G80" s="10">
        <v>310</v>
      </c>
      <c r="H80" s="10"/>
      <c r="I80" s="10"/>
      <c r="J80" s="10"/>
    </row>
    <row r="81" spans="1:11" ht="24.9" x14ac:dyDescent="0.3">
      <c r="A81" s="87"/>
      <c r="B81" s="90"/>
      <c r="C81" s="78" t="s">
        <v>359</v>
      </c>
      <c r="D81" s="78" t="s">
        <v>360</v>
      </c>
      <c r="E81" s="2" t="s">
        <v>242</v>
      </c>
      <c r="F81" s="10"/>
      <c r="G81" s="10">
        <v>131.05000000000001</v>
      </c>
      <c r="H81" s="10"/>
      <c r="I81" s="10"/>
      <c r="J81" s="10"/>
    </row>
    <row r="82" spans="1:11" ht="49.75" x14ac:dyDescent="0.3">
      <c r="A82" s="73">
        <v>23</v>
      </c>
      <c r="B82" s="74" t="s">
        <v>222</v>
      </c>
      <c r="C82" s="78" t="s">
        <v>346</v>
      </c>
      <c r="D82" s="78" t="s">
        <v>273</v>
      </c>
      <c r="E82" s="2" t="s">
        <v>242</v>
      </c>
      <c r="F82" s="10"/>
      <c r="G82" s="10">
        <v>1892.14</v>
      </c>
      <c r="H82" s="10"/>
      <c r="I82" s="10"/>
      <c r="J82" s="10"/>
    </row>
    <row r="83" spans="1:11" ht="49.75" x14ac:dyDescent="0.3">
      <c r="A83" s="75">
        <v>24</v>
      </c>
      <c r="B83" s="74" t="s">
        <v>223</v>
      </c>
      <c r="C83" s="118" t="s">
        <v>53</v>
      </c>
      <c r="D83" s="78" t="s">
        <v>273</v>
      </c>
      <c r="E83" s="9" t="s">
        <v>242</v>
      </c>
      <c r="F83" s="10">
        <v>162.6</v>
      </c>
      <c r="G83" s="10">
        <v>3093.34</v>
      </c>
      <c r="H83" s="10"/>
      <c r="I83" s="10"/>
      <c r="J83" s="10"/>
    </row>
    <row r="84" spans="1:11" ht="49.75" x14ac:dyDescent="0.3">
      <c r="A84" s="73">
        <v>25</v>
      </c>
      <c r="B84" s="74" t="s">
        <v>224</v>
      </c>
      <c r="C84" s="78" t="s">
        <v>324</v>
      </c>
      <c r="D84" s="78" t="s">
        <v>273</v>
      </c>
      <c r="E84" s="9" t="s">
        <v>242</v>
      </c>
      <c r="F84" s="10"/>
      <c r="G84" s="10">
        <v>491.87</v>
      </c>
      <c r="H84" s="10"/>
      <c r="I84" s="10"/>
      <c r="J84" s="10"/>
    </row>
    <row r="85" spans="1:11" s="102" customFormat="1" ht="11.8" x14ac:dyDescent="0.3">
      <c r="A85" s="97"/>
      <c r="B85" s="146" t="s">
        <v>1</v>
      </c>
      <c r="C85" s="146"/>
      <c r="D85" s="146"/>
      <c r="E85" s="146"/>
      <c r="F85" s="147">
        <f>F86+F87</f>
        <v>38009.894500000002</v>
      </c>
      <c r="G85" s="147">
        <f t="shared" ref="G85" si="0">G86+G87</f>
        <v>76741.66</v>
      </c>
      <c r="H85" s="147">
        <f t="shared" ref="H85:J85" si="1">H86+H87</f>
        <v>0</v>
      </c>
      <c r="I85" s="147">
        <f t="shared" si="1"/>
        <v>0</v>
      </c>
      <c r="J85" s="147">
        <f t="shared" si="1"/>
        <v>0</v>
      </c>
      <c r="K85" s="148"/>
    </row>
    <row r="86" spans="1:11" s="102" customFormat="1" ht="11.8" x14ac:dyDescent="0.3">
      <c r="A86" s="97"/>
      <c r="B86" s="98">
        <v>612</v>
      </c>
      <c r="C86" s="98"/>
      <c r="D86" s="98" t="s">
        <v>0</v>
      </c>
      <c r="E86" s="98" t="s">
        <v>0</v>
      </c>
      <c r="F86" s="149">
        <f>F26+F27+F28+F36+F37+F38+F39+F40+F48+F49+F50+F51+F52+F54+F55+F56+F57+F63+F64+F65+F74+F75+F76+F77</f>
        <v>35038.834500000004</v>
      </c>
      <c r="G86" s="149">
        <f>G26+G27+G28+G36+G37+G38+G39+G40+G48+G49+G50+G51+G52+G54+G55+G56+G57+G63+G64+G65+G74+G75+G76+G77</f>
        <v>26375.248000000003</v>
      </c>
      <c r="H86" s="149">
        <f t="shared" ref="H86:J86" si="2">H26+H27+H28+H36+H37+H38+H39+H40+H48+H49+H50+H51+H52+H54+H55+H56+H57+H63+H64+H65+H74+H75+H76+H77</f>
        <v>0</v>
      </c>
      <c r="I86" s="149">
        <f t="shared" si="2"/>
        <v>0</v>
      </c>
      <c r="J86" s="149">
        <f t="shared" si="2"/>
        <v>0</v>
      </c>
    </row>
    <row r="87" spans="1:11" s="102" customFormat="1" ht="11.8" x14ac:dyDescent="0.3">
      <c r="A87" s="97"/>
      <c r="B87" s="98">
        <v>622</v>
      </c>
      <c r="C87" s="98" t="s">
        <v>0</v>
      </c>
      <c r="D87" s="98" t="s">
        <v>0</v>
      </c>
      <c r="E87" s="98" t="s">
        <v>0</v>
      </c>
      <c r="F87" s="149">
        <f>F29+F30+F31+F32+F33+F34+F35+F41+F42+F43+F44+F45+F47+F53+F58+F59+F60+F61+F62+F69+F70+F71+F72+F73+F78+F79+F80+F81+F82+F83+F84</f>
        <v>2971.0599999999995</v>
      </c>
      <c r="G87" s="149">
        <f>G29+G30+G31+G32+G33+G34+G35+G41+G42+G43+G44+G45+G47+G53+G58+G59+G60+G61+G62+G69+G70+G71+G72+G73+G78+G79+G80+G81+G82+G83+G84</f>
        <v>50366.412000000004</v>
      </c>
      <c r="H87" s="149">
        <f t="shared" ref="H87:J87" si="3">H29+H30+H31+H32+H33+H34+H35+H41+H42+H43+H44+H45+H47+H53+H58+H59+H60+H61+H62+H69+H70+H71+H72+H73+H78+H79+H80+H81+H82+H83+H84</f>
        <v>0</v>
      </c>
      <c r="I87" s="149">
        <f t="shared" si="3"/>
        <v>0</v>
      </c>
      <c r="J87" s="149">
        <f t="shared" si="3"/>
        <v>0</v>
      </c>
    </row>
    <row r="88" spans="1:11" x14ac:dyDescent="0.3">
      <c r="A88" s="106"/>
      <c r="B88" s="93" t="s">
        <v>225</v>
      </c>
      <c r="C88" s="99" t="s">
        <v>0</v>
      </c>
      <c r="D88" s="99" t="s">
        <v>0</v>
      </c>
      <c r="E88" s="99" t="s">
        <v>0</v>
      </c>
      <c r="F88" s="100"/>
      <c r="G88" s="100"/>
      <c r="H88" s="10"/>
      <c r="I88" s="10"/>
      <c r="J88" s="10"/>
    </row>
    <row r="89" spans="1:11" x14ac:dyDescent="0.3">
      <c r="A89" s="106"/>
      <c r="B89" s="93"/>
      <c r="C89" s="99" t="s">
        <v>0</v>
      </c>
      <c r="D89" s="78"/>
      <c r="E89" s="2"/>
      <c r="F89" s="10"/>
      <c r="G89" s="10"/>
      <c r="H89" s="10"/>
      <c r="I89" s="10"/>
      <c r="J89" s="10"/>
    </row>
    <row r="90" spans="1:11" x14ac:dyDescent="0.3">
      <c r="A90" s="106"/>
      <c r="B90" s="93"/>
      <c r="C90" s="78"/>
      <c r="D90" s="78"/>
      <c r="E90" s="2"/>
      <c r="F90" s="10"/>
      <c r="G90" s="10"/>
      <c r="H90" s="10"/>
      <c r="I90" s="10"/>
      <c r="J90" s="10"/>
    </row>
    <row r="91" spans="1:11" ht="24.9" x14ac:dyDescent="0.3">
      <c r="A91" s="106"/>
      <c r="B91" s="93"/>
      <c r="C91" s="78" t="s">
        <v>53</v>
      </c>
      <c r="D91" s="78" t="s">
        <v>361</v>
      </c>
      <c r="E91" s="2" t="s">
        <v>29</v>
      </c>
      <c r="F91" s="10">
        <v>379357.99</v>
      </c>
      <c r="G91" s="10">
        <v>1918.17</v>
      </c>
      <c r="H91" s="10"/>
      <c r="I91" s="10"/>
      <c r="J91" s="10"/>
    </row>
    <row r="92" spans="1:11" ht="62.2" x14ac:dyDescent="0.3">
      <c r="A92" s="106"/>
      <c r="B92" s="93"/>
      <c r="C92" s="78" t="s">
        <v>21</v>
      </c>
      <c r="D92" s="78" t="s">
        <v>306</v>
      </c>
      <c r="E92" s="2" t="s">
        <v>23</v>
      </c>
      <c r="F92" s="10">
        <v>1381.58</v>
      </c>
      <c r="G92" s="10">
        <v>3398.4</v>
      </c>
      <c r="H92" s="10"/>
      <c r="I92" s="10"/>
      <c r="J92" s="10"/>
    </row>
    <row r="93" spans="1:11" ht="37.35" x14ac:dyDescent="0.3">
      <c r="A93" s="106"/>
      <c r="B93" s="93"/>
      <c r="C93" s="78" t="s">
        <v>362</v>
      </c>
      <c r="D93" s="78" t="s">
        <v>363</v>
      </c>
      <c r="E93" s="2" t="s">
        <v>364</v>
      </c>
      <c r="F93" s="10"/>
      <c r="G93" s="10">
        <v>2501.6</v>
      </c>
      <c r="H93" s="10"/>
      <c r="I93" s="10"/>
      <c r="J93" s="10"/>
    </row>
    <row r="94" spans="1:11" ht="37.35" x14ac:dyDescent="0.3">
      <c r="A94" s="106"/>
      <c r="B94" s="93"/>
      <c r="C94" s="78" t="s">
        <v>71</v>
      </c>
      <c r="D94" s="78" t="s">
        <v>365</v>
      </c>
      <c r="E94" s="2" t="s">
        <v>72</v>
      </c>
      <c r="F94" s="10">
        <v>38579.160000000003</v>
      </c>
      <c r="G94" s="10"/>
      <c r="H94" s="10"/>
      <c r="I94" s="10"/>
      <c r="J94" s="10"/>
    </row>
    <row r="95" spans="1:11" ht="24.9" x14ac:dyDescent="0.3">
      <c r="A95" s="106"/>
      <c r="B95" s="93"/>
      <c r="C95" s="78" t="s">
        <v>38</v>
      </c>
      <c r="D95" s="78" t="s">
        <v>354</v>
      </c>
      <c r="E95" s="2" t="s">
        <v>102</v>
      </c>
      <c r="F95" s="10">
        <v>592</v>
      </c>
      <c r="G95" s="10">
        <v>736.98</v>
      </c>
      <c r="H95" s="10"/>
      <c r="I95" s="10"/>
      <c r="J95" s="10"/>
    </row>
    <row r="96" spans="1:11" ht="37.35" x14ac:dyDescent="0.3">
      <c r="A96" s="106"/>
      <c r="B96" s="93"/>
      <c r="C96" s="78" t="s">
        <v>134</v>
      </c>
      <c r="D96" s="78" t="s">
        <v>366</v>
      </c>
      <c r="E96" s="2" t="s">
        <v>367</v>
      </c>
      <c r="F96" s="10"/>
      <c r="G96" s="10">
        <v>116.01</v>
      </c>
      <c r="H96" s="10"/>
      <c r="I96" s="10"/>
      <c r="J96" s="10"/>
    </row>
    <row r="97" spans="1:10" ht="37.35" x14ac:dyDescent="0.3">
      <c r="A97" s="106"/>
      <c r="B97" s="93"/>
      <c r="C97" s="78" t="s">
        <v>81</v>
      </c>
      <c r="D97" s="78" t="s">
        <v>320</v>
      </c>
      <c r="E97" s="2" t="s">
        <v>368</v>
      </c>
      <c r="F97" s="10">
        <v>65.099999999999994</v>
      </c>
      <c r="G97" s="10"/>
      <c r="H97" s="10"/>
      <c r="I97" s="10"/>
      <c r="J97" s="10"/>
    </row>
    <row r="98" spans="1:10" ht="174.15" x14ac:dyDescent="0.3">
      <c r="A98" s="106"/>
      <c r="B98" s="93"/>
      <c r="C98" s="78" t="s">
        <v>73</v>
      </c>
      <c r="D98" s="78" t="s">
        <v>369</v>
      </c>
      <c r="E98" s="2" t="s">
        <v>74</v>
      </c>
      <c r="F98" s="10"/>
      <c r="G98" s="10">
        <v>2187.36</v>
      </c>
      <c r="H98" s="10"/>
      <c r="I98" s="10"/>
      <c r="J98" s="10"/>
    </row>
    <row r="99" spans="1:10" ht="37.35" x14ac:dyDescent="0.3">
      <c r="A99" s="106"/>
      <c r="B99" s="93"/>
      <c r="C99" s="78" t="s">
        <v>324</v>
      </c>
      <c r="D99" s="78" t="s">
        <v>274</v>
      </c>
      <c r="E99" s="2" t="s">
        <v>29</v>
      </c>
      <c r="F99" s="10">
        <v>447.61</v>
      </c>
      <c r="G99" s="10"/>
      <c r="H99" s="10"/>
      <c r="I99" s="10"/>
      <c r="J99" s="10"/>
    </row>
    <row r="100" spans="1:10" ht="111.95" x14ac:dyDescent="0.3">
      <c r="A100" s="106"/>
      <c r="B100" s="93"/>
      <c r="C100" s="78" t="s">
        <v>24</v>
      </c>
      <c r="D100" s="78" t="s">
        <v>306</v>
      </c>
      <c r="E100" s="16" t="s">
        <v>25</v>
      </c>
      <c r="F100" s="10">
        <v>597.85</v>
      </c>
      <c r="G100" s="10"/>
      <c r="H100" s="10"/>
      <c r="I100" s="10"/>
      <c r="J100" s="10"/>
    </row>
    <row r="101" spans="1:10" ht="37.35" x14ac:dyDescent="0.3">
      <c r="A101" s="106"/>
      <c r="B101" s="93"/>
      <c r="C101" s="78" t="s">
        <v>52</v>
      </c>
      <c r="D101" s="78" t="s">
        <v>370</v>
      </c>
      <c r="E101" s="16" t="s">
        <v>258</v>
      </c>
      <c r="F101" s="10">
        <v>462.02</v>
      </c>
      <c r="G101" s="10"/>
      <c r="H101" s="10"/>
      <c r="I101" s="10"/>
      <c r="J101" s="10"/>
    </row>
    <row r="102" spans="1:10" ht="124.4" x14ac:dyDescent="0.3">
      <c r="A102" s="106"/>
      <c r="B102" s="93"/>
      <c r="C102" s="78" t="s">
        <v>73</v>
      </c>
      <c r="D102" s="78" t="s">
        <v>308</v>
      </c>
      <c r="E102" s="2" t="s">
        <v>74</v>
      </c>
      <c r="F102" s="10">
        <v>678.3</v>
      </c>
      <c r="G102" s="10"/>
      <c r="H102" s="10"/>
      <c r="I102" s="10"/>
      <c r="J102" s="10"/>
    </row>
    <row r="103" spans="1:10" ht="24.9" x14ac:dyDescent="0.3">
      <c r="A103" s="106"/>
      <c r="B103" s="93" t="s">
        <v>226</v>
      </c>
      <c r="C103" s="78" t="s">
        <v>53</v>
      </c>
      <c r="D103" s="78" t="s">
        <v>361</v>
      </c>
      <c r="E103" s="2" t="s">
        <v>90</v>
      </c>
      <c r="F103" s="106"/>
      <c r="G103" s="10">
        <v>1370.73</v>
      </c>
      <c r="H103" s="10"/>
      <c r="I103" s="10"/>
      <c r="J103" s="10"/>
    </row>
    <row r="104" spans="1:10" ht="62.2" x14ac:dyDescent="0.3">
      <c r="A104" s="106"/>
      <c r="B104" s="93"/>
      <c r="C104" s="78" t="s">
        <v>21</v>
      </c>
      <c r="D104" s="78" t="s">
        <v>306</v>
      </c>
      <c r="E104" s="2" t="s">
        <v>88</v>
      </c>
      <c r="F104" s="10">
        <v>527.45000000000005</v>
      </c>
      <c r="G104" s="10"/>
      <c r="H104" s="10"/>
      <c r="I104" s="10"/>
      <c r="J104" s="10"/>
    </row>
    <row r="105" spans="1:10" ht="24.9" x14ac:dyDescent="0.3">
      <c r="A105" s="106"/>
      <c r="B105" s="93"/>
      <c r="C105" s="78" t="s">
        <v>187</v>
      </c>
      <c r="D105" s="78" t="s">
        <v>354</v>
      </c>
      <c r="E105" s="165" t="s">
        <v>89</v>
      </c>
      <c r="F105" s="10">
        <v>78.12</v>
      </c>
      <c r="G105" s="10"/>
      <c r="H105" s="10"/>
      <c r="I105" s="10"/>
      <c r="J105" s="10"/>
    </row>
    <row r="106" spans="1:10" ht="37.35" x14ac:dyDescent="0.3">
      <c r="A106" s="106"/>
      <c r="B106" s="93"/>
      <c r="C106" s="78" t="s">
        <v>134</v>
      </c>
      <c r="D106" s="78" t="s">
        <v>366</v>
      </c>
      <c r="E106" s="165" t="s">
        <v>371</v>
      </c>
      <c r="F106" s="10"/>
      <c r="G106" s="10">
        <v>56.03</v>
      </c>
      <c r="H106" s="10"/>
      <c r="I106" s="10"/>
      <c r="J106" s="10"/>
    </row>
    <row r="107" spans="1:10" ht="174.15" x14ac:dyDescent="0.3">
      <c r="A107" s="106"/>
      <c r="B107" s="93"/>
      <c r="C107" s="78" t="s">
        <v>73</v>
      </c>
      <c r="D107" s="78" t="s">
        <v>369</v>
      </c>
      <c r="E107" s="165" t="s">
        <v>91</v>
      </c>
      <c r="F107" s="10"/>
      <c r="G107" s="10">
        <v>859.32</v>
      </c>
      <c r="H107" s="10"/>
      <c r="I107" s="10"/>
      <c r="J107" s="10"/>
    </row>
    <row r="108" spans="1:10" ht="37.35" x14ac:dyDescent="0.3">
      <c r="A108" s="106"/>
      <c r="B108" s="93"/>
      <c r="C108" s="78" t="s">
        <v>324</v>
      </c>
      <c r="D108" s="78" t="s">
        <v>274</v>
      </c>
      <c r="E108" s="165" t="s">
        <v>90</v>
      </c>
      <c r="F108" s="10">
        <v>197.67</v>
      </c>
      <c r="G108" s="10"/>
      <c r="H108" s="10"/>
      <c r="I108" s="10"/>
      <c r="J108" s="10"/>
    </row>
    <row r="109" spans="1:10" ht="124.4" x14ac:dyDescent="0.3">
      <c r="A109" s="106"/>
      <c r="B109" s="93"/>
      <c r="C109" s="78" t="s">
        <v>73</v>
      </c>
      <c r="D109" s="78" t="s">
        <v>308</v>
      </c>
      <c r="E109" s="165" t="s">
        <v>91</v>
      </c>
      <c r="F109" s="10">
        <v>270.32</v>
      </c>
      <c r="G109" s="10"/>
      <c r="H109" s="10"/>
      <c r="I109" s="10"/>
      <c r="J109" s="10"/>
    </row>
    <row r="110" spans="1:10" ht="62.2" x14ac:dyDescent="0.3">
      <c r="A110" s="106"/>
      <c r="B110" s="86" t="s">
        <v>227</v>
      </c>
      <c r="C110" s="78" t="s">
        <v>21</v>
      </c>
      <c r="D110" s="78" t="s">
        <v>306</v>
      </c>
      <c r="E110" s="165" t="s">
        <v>88</v>
      </c>
      <c r="F110" s="10">
        <v>802.67</v>
      </c>
      <c r="G110" s="10"/>
      <c r="H110" s="10"/>
      <c r="I110" s="10"/>
      <c r="J110" s="10"/>
    </row>
    <row r="111" spans="1:10" ht="24.9" x14ac:dyDescent="0.3">
      <c r="A111" s="106"/>
      <c r="B111" s="86"/>
      <c r="C111" s="162" t="s">
        <v>33</v>
      </c>
      <c r="D111" s="78" t="s">
        <v>354</v>
      </c>
      <c r="E111" s="165" t="s">
        <v>89</v>
      </c>
      <c r="F111" s="10">
        <v>78.12</v>
      </c>
      <c r="G111" s="10"/>
      <c r="H111" s="10"/>
      <c r="I111" s="10"/>
      <c r="J111" s="10"/>
    </row>
    <row r="112" spans="1:10" ht="124.4" x14ac:dyDescent="0.3">
      <c r="A112" s="106"/>
      <c r="B112" s="86"/>
      <c r="C112" s="78" t="s">
        <v>73</v>
      </c>
      <c r="D112" s="78" t="s">
        <v>308</v>
      </c>
      <c r="E112" s="165" t="s">
        <v>91</v>
      </c>
      <c r="F112" s="10">
        <v>329.78</v>
      </c>
      <c r="G112" s="10"/>
      <c r="H112" s="10"/>
      <c r="I112" s="10"/>
      <c r="J112" s="10"/>
    </row>
    <row r="113" spans="1:10" ht="37.35" x14ac:dyDescent="0.3">
      <c r="A113" s="106"/>
      <c r="B113" s="86"/>
      <c r="C113" s="78" t="s">
        <v>134</v>
      </c>
      <c r="D113" s="78" t="s">
        <v>366</v>
      </c>
      <c r="E113" s="165" t="s">
        <v>371</v>
      </c>
      <c r="F113" s="10"/>
      <c r="G113" s="10">
        <v>101.96</v>
      </c>
      <c r="H113" s="10"/>
      <c r="I113" s="10"/>
      <c r="J113" s="10"/>
    </row>
    <row r="114" spans="1:10" ht="37.35" x14ac:dyDescent="0.3">
      <c r="A114" s="106"/>
      <c r="B114" s="86"/>
      <c r="C114" s="78" t="s">
        <v>346</v>
      </c>
      <c r="D114" s="78" t="s">
        <v>274</v>
      </c>
      <c r="E114" s="165" t="s">
        <v>90</v>
      </c>
      <c r="F114" s="10"/>
      <c r="G114" s="10">
        <v>770.05</v>
      </c>
      <c r="H114" s="10"/>
      <c r="I114" s="10"/>
      <c r="J114" s="10"/>
    </row>
    <row r="115" spans="1:10" ht="37.35" x14ac:dyDescent="0.3">
      <c r="A115" s="106"/>
      <c r="B115" s="86"/>
      <c r="C115" s="78" t="s">
        <v>81</v>
      </c>
      <c r="D115" s="78" t="s">
        <v>320</v>
      </c>
      <c r="E115" s="165" t="s">
        <v>272</v>
      </c>
      <c r="F115" s="10"/>
      <c r="G115" s="10">
        <v>39.06</v>
      </c>
      <c r="H115" s="10"/>
      <c r="I115" s="10"/>
      <c r="J115" s="10"/>
    </row>
    <row r="116" spans="1:10" ht="124.4" x14ac:dyDescent="0.3">
      <c r="A116" s="106"/>
      <c r="B116" s="86"/>
      <c r="C116" s="78" t="s">
        <v>173</v>
      </c>
      <c r="D116" s="78" t="s">
        <v>308</v>
      </c>
      <c r="E116" s="165" t="s">
        <v>91</v>
      </c>
      <c r="F116" s="10"/>
      <c r="G116" s="10">
        <v>1093.68</v>
      </c>
      <c r="H116" s="10"/>
      <c r="I116" s="10"/>
      <c r="J116" s="10"/>
    </row>
    <row r="117" spans="1:10" ht="37.35" x14ac:dyDescent="0.3">
      <c r="A117" s="86">
        <v>29</v>
      </c>
      <c r="B117" s="93" t="s">
        <v>114</v>
      </c>
      <c r="C117" s="78" t="s">
        <v>134</v>
      </c>
      <c r="D117" s="78" t="s">
        <v>366</v>
      </c>
      <c r="E117" s="165" t="s">
        <v>371</v>
      </c>
      <c r="F117" s="10"/>
      <c r="G117" s="10">
        <v>56.035499999999999</v>
      </c>
      <c r="H117" s="10"/>
      <c r="I117" s="10"/>
      <c r="J117" s="10"/>
    </row>
    <row r="118" spans="1:10" ht="37.35" x14ac:dyDescent="0.3">
      <c r="A118" s="86"/>
      <c r="B118" s="93"/>
      <c r="C118" s="78" t="s">
        <v>324</v>
      </c>
      <c r="D118" s="78" t="s">
        <v>274</v>
      </c>
      <c r="E118" s="165" t="s">
        <v>90</v>
      </c>
      <c r="F118" s="10"/>
      <c r="G118" s="10">
        <v>5081.1499999999996</v>
      </c>
      <c r="H118" s="10"/>
      <c r="I118" s="10"/>
      <c r="J118" s="10"/>
    </row>
    <row r="119" spans="1:10" ht="24.9" x14ac:dyDescent="0.3">
      <c r="A119" s="86"/>
      <c r="B119" s="93"/>
      <c r="C119" s="78" t="s">
        <v>33</v>
      </c>
      <c r="D119" s="78" t="s">
        <v>354</v>
      </c>
      <c r="E119" s="165" t="s">
        <v>89</v>
      </c>
      <c r="F119" s="10"/>
      <c r="G119" s="10">
        <v>73.47</v>
      </c>
      <c r="H119" s="10"/>
      <c r="I119" s="10"/>
      <c r="J119" s="10"/>
    </row>
    <row r="120" spans="1:10" ht="124.4" x14ac:dyDescent="0.3">
      <c r="A120" s="86"/>
      <c r="B120" s="93"/>
      <c r="C120" s="78" t="s">
        <v>73</v>
      </c>
      <c r="D120" s="78" t="s">
        <v>308</v>
      </c>
      <c r="E120" s="165" t="s">
        <v>91</v>
      </c>
      <c r="F120" s="10"/>
      <c r="G120" s="10">
        <f>859.32+286.44</f>
        <v>1145.76</v>
      </c>
      <c r="H120" s="10"/>
      <c r="I120" s="10"/>
      <c r="J120" s="10"/>
    </row>
    <row r="121" spans="1:10" ht="62.2" x14ac:dyDescent="0.3">
      <c r="A121" s="86"/>
      <c r="B121" s="93"/>
      <c r="C121" s="78" t="s">
        <v>21</v>
      </c>
      <c r="D121" s="78" t="s">
        <v>306</v>
      </c>
      <c r="E121" s="165" t="s">
        <v>88</v>
      </c>
      <c r="F121" s="10">
        <v>622.13480000000004</v>
      </c>
      <c r="G121" s="10"/>
      <c r="H121" s="10"/>
      <c r="I121" s="10"/>
      <c r="J121" s="10"/>
    </row>
    <row r="122" spans="1:10" ht="24.9" x14ac:dyDescent="0.3">
      <c r="A122" s="86"/>
      <c r="B122" s="93"/>
      <c r="C122" s="78" t="s">
        <v>33</v>
      </c>
      <c r="D122" s="78" t="s">
        <v>354</v>
      </c>
      <c r="E122" s="2" t="s">
        <v>89</v>
      </c>
      <c r="F122" s="10">
        <v>78.12</v>
      </c>
      <c r="G122" s="10"/>
      <c r="H122" s="10"/>
      <c r="I122" s="10"/>
      <c r="J122" s="10"/>
    </row>
    <row r="123" spans="1:10" ht="37.35" x14ac:dyDescent="0.3">
      <c r="A123" s="86"/>
      <c r="B123" s="93"/>
      <c r="C123" s="78" t="s">
        <v>18</v>
      </c>
      <c r="D123" s="78" t="s">
        <v>372</v>
      </c>
      <c r="E123" s="2" t="s">
        <v>90</v>
      </c>
      <c r="F123" s="10">
        <v>75.852000000000004</v>
      </c>
      <c r="G123" s="10"/>
      <c r="H123" s="10"/>
      <c r="I123" s="10"/>
      <c r="J123" s="10"/>
    </row>
    <row r="124" spans="1:10" ht="62.2" x14ac:dyDescent="0.3">
      <c r="A124" s="86">
        <v>30</v>
      </c>
      <c r="B124" s="93" t="s">
        <v>228</v>
      </c>
      <c r="C124" s="78" t="s">
        <v>21</v>
      </c>
      <c r="D124" s="78" t="s">
        <v>306</v>
      </c>
      <c r="E124" s="16" t="s">
        <v>23</v>
      </c>
      <c r="F124" s="10">
        <v>1833.66</v>
      </c>
      <c r="G124" s="10"/>
      <c r="H124" s="10"/>
      <c r="I124" s="10"/>
      <c r="J124" s="10"/>
    </row>
    <row r="125" spans="1:10" ht="37.35" x14ac:dyDescent="0.3">
      <c r="A125" s="86"/>
      <c r="B125" s="93"/>
      <c r="C125" s="78" t="s">
        <v>134</v>
      </c>
      <c r="D125" s="78" t="s">
        <v>366</v>
      </c>
      <c r="E125" s="16" t="s">
        <v>252</v>
      </c>
      <c r="F125" s="10">
        <v>59.83</v>
      </c>
      <c r="G125" s="10"/>
      <c r="H125" s="10"/>
      <c r="I125" s="10"/>
      <c r="J125" s="10"/>
    </row>
    <row r="126" spans="1:10" ht="111.95" x14ac:dyDescent="0.3">
      <c r="A126" s="86"/>
      <c r="B126" s="93"/>
      <c r="C126" s="78" t="s">
        <v>51</v>
      </c>
      <c r="D126" s="78" t="s">
        <v>306</v>
      </c>
      <c r="E126" s="16" t="s">
        <v>25</v>
      </c>
      <c r="F126" s="10">
        <v>835.69</v>
      </c>
      <c r="G126" s="10"/>
      <c r="H126" s="10"/>
      <c r="I126" s="10"/>
      <c r="J126" s="10"/>
    </row>
    <row r="127" spans="1:10" ht="37.35" x14ac:dyDescent="0.3">
      <c r="A127" s="86"/>
      <c r="B127" s="93"/>
      <c r="C127" s="78" t="s">
        <v>52</v>
      </c>
      <c r="D127" s="78" t="s">
        <v>370</v>
      </c>
      <c r="E127" s="16" t="s">
        <v>258</v>
      </c>
      <c r="F127" s="10">
        <v>1152.69</v>
      </c>
      <c r="G127" s="10"/>
      <c r="H127" s="10"/>
      <c r="I127" s="10"/>
      <c r="J127" s="10"/>
    </row>
    <row r="128" spans="1:10" ht="24.9" x14ac:dyDescent="0.3">
      <c r="A128" s="86"/>
      <c r="B128" s="93"/>
      <c r="C128" s="78" t="s">
        <v>38</v>
      </c>
      <c r="D128" s="78" t="s">
        <v>354</v>
      </c>
      <c r="E128" s="16" t="s">
        <v>373</v>
      </c>
      <c r="F128" s="10">
        <v>520</v>
      </c>
      <c r="G128" s="10"/>
      <c r="H128" s="10"/>
      <c r="I128" s="10"/>
      <c r="J128" s="10"/>
    </row>
    <row r="129" spans="1:10" ht="24.9" x14ac:dyDescent="0.3">
      <c r="A129" s="86"/>
      <c r="B129" s="93"/>
      <c r="C129" s="78" t="s">
        <v>33</v>
      </c>
      <c r="D129" s="78" t="s">
        <v>354</v>
      </c>
      <c r="E129" s="9" t="s">
        <v>57</v>
      </c>
      <c r="F129" s="10">
        <v>78.12</v>
      </c>
      <c r="G129" s="10"/>
      <c r="H129" s="10"/>
      <c r="I129" s="10"/>
      <c r="J129" s="10"/>
    </row>
    <row r="130" spans="1:10" ht="37.35" x14ac:dyDescent="0.3">
      <c r="A130" s="86"/>
      <c r="B130" s="93"/>
      <c r="C130" s="150" t="s">
        <v>81</v>
      </c>
      <c r="D130" s="78" t="s">
        <v>320</v>
      </c>
      <c r="E130" s="9" t="s">
        <v>321</v>
      </c>
      <c r="F130" s="10">
        <v>65.099999999999994</v>
      </c>
      <c r="G130" s="10"/>
      <c r="H130" s="10"/>
      <c r="I130" s="10"/>
      <c r="J130" s="10"/>
    </row>
    <row r="131" spans="1:10" ht="124.4" x14ac:dyDescent="0.3">
      <c r="A131" s="86"/>
      <c r="B131" s="93"/>
      <c r="C131" s="78" t="s">
        <v>173</v>
      </c>
      <c r="D131" s="78" t="s">
        <v>308</v>
      </c>
      <c r="E131" s="16" t="s">
        <v>74</v>
      </c>
      <c r="F131" s="10">
        <v>807.24</v>
      </c>
      <c r="G131" s="10"/>
      <c r="H131" s="10"/>
      <c r="I131" s="10"/>
      <c r="J131" s="10"/>
    </row>
    <row r="132" spans="1:10" ht="37.35" x14ac:dyDescent="0.3">
      <c r="A132" s="86"/>
      <c r="B132" s="93"/>
      <c r="C132" s="78" t="s">
        <v>134</v>
      </c>
      <c r="D132" s="78" t="s">
        <v>366</v>
      </c>
      <c r="E132" s="16" t="s">
        <v>252</v>
      </c>
      <c r="F132" s="10"/>
      <c r="G132" s="10">
        <v>183.71</v>
      </c>
      <c r="H132" s="10"/>
      <c r="I132" s="10"/>
      <c r="J132" s="10"/>
    </row>
    <row r="133" spans="1:10" ht="37.35" x14ac:dyDescent="0.3">
      <c r="A133" s="86"/>
      <c r="B133" s="93"/>
      <c r="C133" s="78" t="s">
        <v>26</v>
      </c>
      <c r="D133" s="78" t="s">
        <v>370</v>
      </c>
      <c r="E133" s="16" t="s">
        <v>258</v>
      </c>
      <c r="F133" s="10"/>
      <c r="G133" s="10">
        <v>4131.3500000000004</v>
      </c>
      <c r="H133" s="10"/>
      <c r="I133" s="10"/>
      <c r="J133" s="10"/>
    </row>
    <row r="134" spans="1:10" ht="49.75" x14ac:dyDescent="0.3">
      <c r="A134" s="86"/>
      <c r="B134" s="93"/>
      <c r="C134" s="78" t="s">
        <v>374</v>
      </c>
      <c r="D134" s="78" t="s">
        <v>375</v>
      </c>
      <c r="E134" s="16" t="s">
        <v>364</v>
      </c>
      <c r="F134" s="10"/>
      <c r="G134" s="10">
        <v>3094.72</v>
      </c>
      <c r="H134" s="10"/>
      <c r="I134" s="10"/>
      <c r="J134" s="10"/>
    </row>
    <row r="135" spans="1:10" ht="37.35" x14ac:dyDescent="0.3">
      <c r="A135" s="86"/>
      <c r="B135" s="93"/>
      <c r="C135" s="78" t="s">
        <v>346</v>
      </c>
      <c r="D135" s="78" t="s">
        <v>274</v>
      </c>
      <c r="E135" s="9" t="s">
        <v>29</v>
      </c>
      <c r="F135" s="10"/>
      <c r="G135" s="10">
        <v>4020.05</v>
      </c>
      <c r="H135" s="10"/>
      <c r="I135" s="10"/>
      <c r="J135" s="10"/>
    </row>
    <row r="136" spans="1:10" ht="24.9" x14ac:dyDescent="0.3">
      <c r="A136" s="86"/>
      <c r="B136" s="93"/>
      <c r="C136" s="78" t="s">
        <v>38</v>
      </c>
      <c r="D136" s="78" t="s">
        <v>354</v>
      </c>
      <c r="E136" s="16" t="s">
        <v>102</v>
      </c>
      <c r="F136" s="10"/>
      <c r="G136" s="10">
        <v>1200.3599999999999</v>
      </c>
      <c r="H136" s="10"/>
      <c r="I136" s="10"/>
      <c r="J136" s="10"/>
    </row>
    <row r="137" spans="1:10" ht="124.4" x14ac:dyDescent="0.3">
      <c r="A137" s="86"/>
      <c r="B137" s="93"/>
      <c r="C137" s="78" t="s">
        <v>73</v>
      </c>
      <c r="D137" s="78" t="s">
        <v>308</v>
      </c>
      <c r="E137" s="16" t="s">
        <v>74</v>
      </c>
      <c r="F137" s="10"/>
      <c r="G137" s="10">
        <v>2421.3200000000002</v>
      </c>
      <c r="H137" s="10"/>
      <c r="I137" s="10"/>
      <c r="J137" s="10"/>
    </row>
    <row r="138" spans="1:10" ht="37.35" x14ac:dyDescent="0.3">
      <c r="A138" s="86">
        <v>31</v>
      </c>
      <c r="B138" s="93" t="s">
        <v>30</v>
      </c>
      <c r="C138" s="78" t="s">
        <v>134</v>
      </c>
      <c r="D138" s="78" t="s">
        <v>366</v>
      </c>
      <c r="E138" s="151" t="s">
        <v>376</v>
      </c>
      <c r="F138" s="10"/>
      <c r="G138" s="10">
        <v>104.57414</v>
      </c>
      <c r="H138" s="10"/>
      <c r="I138" s="10"/>
      <c r="J138" s="10"/>
    </row>
    <row r="139" spans="1:10" ht="37.35" x14ac:dyDescent="0.3">
      <c r="A139" s="86"/>
      <c r="B139" s="93"/>
      <c r="C139" s="78" t="s">
        <v>324</v>
      </c>
      <c r="D139" s="78" t="s">
        <v>274</v>
      </c>
      <c r="E139" s="2" t="s">
        <v>377</v>
      </c>
      <c r="F139" s="10"/>
      <c r="G139" s="10">
        <v>2511.4110000000001</v>
      </c>
      <c r="H139" s="10"/>
      <c r="I139" s="10"/>
      <c r="J139" s="10"/>
    </row>
    <row r="140" spans="1:10" ht="37.35" x14ac:dyDescent="0.3">
      <c r="A140" s="86"/>
      <c r="B140" s="93"/>
      <c r="C140" s="78" t="s">
        <v>52</v>
      </c>
      <c r="D140" s="78" t="s">
        <v>370</v>
      </c>
      <c r="E140" s="2" t="s">
        <v>378</v>
      </c>
      <c r="F140" s="10"/>
      <c r="G140" s="10">
        <v>4502.3999999999996</v>
      </c>
      <c r="H140" s="10"/>
      <c r="I140" s="10"/>
      <c r="J140" s="10"/>
    </row>
    <row r="141" spans="1:10" ht="49.75" x14ac:dyDescent="0.3">
      <c r="A141" s="86"/>
      <c r="B141" s="93"/>
      <c r="C141" s="78" t="s">
        <v>379</v>
      </c>
      <c r="D141" s="78" t="s">
        <v>375</v>
      </c>
      <c r="E141" s="2" t="s">
        <v>380</v>
      </c>
      <c r="F141" s="10">
        <v>1145.77954</v>
      </c>
      <c r="G141" s="10">
        <v>2747.36</v>
      </c>
      <c r="H141" s="10"/>
      <c r="I141" s="10"/>
      <c r="J141" s="10"/>
    </row>
    <row r="142" spans="1:10" ht="24.9" x14ac:dyDescent="0.3">
      <c r="A142" s="86"/>
      <c r="B142" s="93"/>
      <c r="C142" s="78" t="s">
        <v>38</v>
      </c>
      <c r="D142" s="78" t="s">
        <v>354</v>
      </c>
      <c r="E142" s="2" t="s">
        <v>102</v>
      </c>
      <c r="F142" s="10">
        <v>572</v>
      </c>
      <c r="G142" s="10">
        <v>736.98550999999998</v>
      </c>
      <c r="H142" s="10"/>
      <c r="I142" s="10"/>
      <c r="J142" s="10"/>
    </row>
    <row r="143" spans="1:10" ht="24.9" x14ac:dyDescent="0.3">
      <c r="A143" s="86"/>
      <c r="B143" s="93"/>
      <c r="C143" s="78" t="s">
        <v>33</v>
      </c>
      <c r="D143" s="78" t="s">
        <v>354</v>
      </c>
      <c r="E143" s="2" t="s">
        <v>381</v>
      </c>
      <c r="F143" s="10">
        <v>214.83</v>
      </c>
      <c r="G143" s="10">
        <v>146.94</v>
      </c>
      <c r="H143" s="10"/>
      <c r="I143" s="10"/>
      <c r="J143" s="10"/>
    </row>
    <row r="144" spans="1:10" ht="37.35" x14ac:dyDescent="0.3">
      <c r="A144" s="86"/>
      <c r="B144" s="93"/>
      <c r="C144" s="78" t="s">
        <v>134</v>
      </c>
      <c r="D144" s="78" t="s">
        <v>366</v>
      </c>
      <c r="E144" s="151" t="s">
        <v>376</v>
      </c>
      <c r="F144" s="10"/>
      <c r="G144" s="10">
        <v>104.57414</v>
      </c>
      <c r="H144" s="10"/>
      <c r="I144" s="10"/>
      <c r="J144" s="10"/>
    </row>
    <row r="145" spans="1:10" ht="124.4" x14ac:dyDescent="0.3">
      <c r="A145" s="86"/>
      <c r="B145" s="93"/>
      <c r="C145" s="78" t="s">
        <v>173</v>
      </c>
      <c r="D145" s="78" t="s">
        <v>308</v>
      </c>
      <c r="E145" s="152" t="s">
        <v>382</v>
      </c>
      <c r="F145" s="10">
        <v>963.48</v>
      </c>
      <c r="G145" s="10">
        <v>2890.44</v>
      </c>
      <c r="H145" s="10"/>
      <c r="I145" s="10"/>
      <c r="J145" s="10"/>
    </row>
    <row r="146" spans="1:10" ht="37.35" x14ac:dyDescent="0.3">
      <c r="A146" s="86"/>
      <c r="B146" s="93"/>
      <c r="C146" s="78" t="s">
        <v>383</v>
      </c>
      <c r="D146" s="78" t="s">
        <v>384</v>
      </c>
      <c r="E146" s="2" t="s">
        <v>199</v>
      </c>
      <c r="F146" s="10"/>
      <c r="G146" s="10">
        <v>485</v>
      </c>
      <c r="H146" s="10"/>
      <c r="I146" s="10"/>
      <c r="J146" s="10"/>
    </row>
    <row r="147" spans="1:10" ht="49.75" x14ac:dyDescent="0.3">
      <c r="A147" s="86"/>
      <c r="B147" s="93"/>
      <c r="C147" s="78" t="s">
        <v>322</v>
      </c>
      <c r="D147" s="78" t="s">
        <v>323</v>
      </c>
      <c r="E147" s="2" t="s">
        <v>321</v>
      </c>
      <c r="F147" s="10"/>
      <c r="G147" s="10">
        <v>50</v>
      </c>
      <c r="H147" s="10"/>
      <c r="I147" s="10"/>
      <c r="J147" s="10"/>
    </row>
    <row r="148" spans="1:10" ht="62.2" x14ac:dyDescent="0.3">
      <c r="A148" s="86"/>
      <c r="B148" s="93"/>
      <c r="C148" s="78" t="s">
        <v>21</v>
      </c>
      <c r="D148" s="78" t="s">
        <v>306</v>
      </c>
      <c r="E148" s="9" t="s">
        <v>23</v>
      </c>
      <c r="F148" s="10">
        <v>2002.27088</v>
      </c>
      <c r="G148" s="10"/>
      <c r="H148" s="10"/>
      <c r="I148" s="10"/>
      <c r="J148" s="10"/>
    </row>
    <row r="149" spans="1:10" ht="111.95" x14ac:dyDescent="0.3">
      <c r="A149" s="86"/>
      <c r="B149" s="93"/>
      <c r="C149" s="78" t="s">
        <v>24</v>
      </c>
      <c r="D149" s="78" t="s">
        <v>306</v>
      </c>
      <c r="E149" s="16" t="s">
        <v>25</v>
      </c>
      <c r="F149" s="10">
        <v>840.44799999999998</v>
      </c>
      <c r="G149" s="10"/>
      <c r="H149" s="10"/>
      <c r="I149" s="10"/>
      <c r="J149" s="10"/>
    </row>
    <row r="150" spans="1:10" ht="37.35" x14ac:dyDescent="0.3">
      <c r="A150" s="86">
        <v>32</v>
      </c>
      <c r="B150" s="93" t="s">
        <v>127</v>
      </c>
      <c r="C150" s="78" t="s">
        <v>324</v>
      </c>
      <c r="D150" s="78" t="s">
        <v>274</v>
      </c>
      <c r="E150" s="2" t="s">
        <v>385</v>
      </c>
      <c r="F150" s="10"/>
      <c r="G150" s="10">
        <v>1414.1790000000001</v>
      </c>
      <c r="H150" s="10"/>
      <c r="I150" s="10"/>
      <c r="J150" s="10"/>
    </row>
    <row r="151" spans="1:10" ht="24.9" x14ac:dyDescent="0.3">
      <c r="A151" s="86"/>
      <c r="B151" s="93"/>
      <c r="C151" s="78" t="s">
        <v>38</v>
      </c>
      <c r="D151" s="78" t="s">
        <v>354</v>
      </c>
      <c r="E151" s="2" t="s">
        <v>253</v>
      </c>
      <c r="F151" s="10">
        <v>420</v>
      </c>
      <c r="G151" s="10">
        <v>1136.98551</v>
      </c>
      <c r="H151" s="10"/>
      <c r="I151" s="10"/>
      <c r="J151" s="10"/>
    </row>
    <row r="152" spans="1:10" ht="24.9" x14ac:dyDescent="0.3">
      <c r="A152" s="86"/>
      <c r="B152" s="93"/>
      <c r="C152" s="78" t="s">
        <v>33</v>
      </c>
      <c r="D152" s="78" t="s">
        <v>354</v>
      </c>
      <c r="E152" s="2" t="s">
        <v>386</v>
      </c>
      <c r="F152" s="10">
        <v>214.83</v>
      </c>
      <c r="G152" s="10">
        <v>269.39</v>
      </c>
      <c r="H152" s="10"/>
      <c r="I152" s="10"/>
      <c r="J152" s="10"/>
    </row>
    <row r="153" spans="1:10" ht="37.35" x14ac:dyDescent="0.3">
      <c r="A153" s="86"/>
      <c r="B153" s="93"/>
      <c r="C153" s="78" t="s">
        <v>134</v>
      </c>
      <c r="D153" s="78" t="s">
        <v>366</v>
      </c>
      <c r="E153" s="152" t="s">
        <v>387</v>
      </c>
      <c r="F153" s="10"/>
      <c r="G153" s="10">
        <v>117.18989000000001</v>
      </c>
      <c r="H153" s="10"/>
      <c r="I153" s="10"/>
      <c r="J153" s="10"/>
    </row>
    <row r="154" spans="1:10" ht="124.4" x14ac:dyDescent="0.3">
      <c r="A154" s="86"/>
      <c r="B154" s="93"/>
      <c r="C154" s="78" t="s">
        <v>73</v>
      </c>
      <c r="D154" s="78" t="s">
        <v>308</v>
      </c>
      <c r="E154" s="2" t="s">
        <v>388</v>
      </c>
      <c r="F154" s="10">
        <v>963.05</v>
      </c>
      <c r="G154" s="10">
        <v>3124.8</v>
      </c>
      <c r="H154" s="10"/>
      <c r="I154" s="10"/>
      <c r="J154" s="10"/>
    </row>
    <row r="155" spans="1:10" ht="24.9" x14ac:dyDescent="0.3">
      <c r="A155" s="86"/>
      <c r="B155" s="93"/>
      <c r="C155" s="78" t="s">
        <v>53</v>
      </c>
      <c r="D155" s="78" t="s">
        <v>361</v>
      </c>
      <c r="E155" s="2" t="s">
        <v>90</v>
      </c>
      <c r="F155" s="10">
        <v>589.70000000000005</v>
      </c>
      <c r="G155" s="10"/>
      <c r="H155" s="10"/>
      <c r="I155" s="10"/>
      <c r="J155" s="10"/>
    </row>
    <row r="156" spans="1:10" ht="62.2" x14ac:dyDescent="0.3">
      <c r="A156" s="86"/>
      <c r="B156" s="93"/>
      <c r="C156" s="78" t="s">
        <v>21</v>
      </c>
      <c r="D156" s="78" t="s">
        <v>306</v>
      </c>
      <c r="E156" s="2" t="s">
        <v>88</v>
      </c>
      <c r="F156" s="10">
        <v>2316.1381500000002</v>
      </c>
      <c r="G156" s="10"/>
      <c r="H156" s="10"/>
      <c r="I156" s="10"/>
      <c r="J156" s="10"/>
    </row>
    <row r="157" spans="1:10" ht="37.35" x14ac:dyDescent="0.3">
      <c r="A157" s="86"/>
      <c r="B157" s="93"/>
      <c r="C157" s="78" t="s">
        <v>81</v>
      </c>
      <c r="D157" s="78" t="s">
        <v>320</v>
      </c>
      <c r="E157" s="2" t="s">
        <v>272</v>
      </c>
      <c r="F157" s="10">
        <v>65.099999999999994</v>
      </c>
      <c r="G157" s="10"/>
      <c r="H157" s="10"/>
      <c r="I157" s="10"/>
      <c r="J157" s="10"/>
    </row>
    <row r="158" spans="1:10" ht="24.9" x14ac:dyDescent="0.3">
      <c r="A158" s="86"/>
      <c r="B158" s="93"/>
      <c r="C158" s="78" t="s">
        <v>48</v>
      </c>
      <c r="D158" s="78"/>
      <c r="E158" s="2" t="s">
        <v>389</v>
      </c>
      <c r="F158" s="10">
        <v>310.5</v>
      </c>
      <c r="G158" s="10"/>
      <c r="H158" s="10"/>
      <c r="I158" s="10"/>
      <c r="J158" s="10"/>
    </row>
    <row r="159" spans="1:10" ht="37.35" x14ac:dyDescent="0.3">
      <c r="A159" s="86"/>
      <c r="B159" s="93"/>
      <c r="C159" s="78" t="s">
        <v>18</v>
      </c>
      <c r="D159" s="78" t="s">
        <v>372</v>
      </c>
      <c r="E159" s="2" t="s">
        <v>90</v>
      </c>
      <c r="F159" s="10">
        <v>650</v>
      </c>
      <c r="G159" s="10"/>
      <c r="H159" s="10"/>
      <c r="I159" s="10"/>
      <c r="J159" s="10"/>
    </row>
    <row r="160" spans="1:10" ht="62.2" x14ac:dyDescent="0.3">
      <c r="A160" s="86"/>
      <c r="B160" s="93"/>
      <c r="C160" s="78" t="s">
        <v>390</v>
      </c>
      <c r="D160" s="78"/>
      <c r="E160" s="2" t="s">
        <v>389</v>
      </c>
      <c r="F160" s="10">
        <v>2860</v>
      </c>
      <c r="G160" s="10"/>
      <c r="H160" s="10"/>
      <c r="I160" s="10"/>
      <c r="J160" s="10"/>
    </row>
    <row r="161" spans="1:10" ht="62.2" x14ac:dyDescent="0.3">
      <c r="A161" s="86">
        <v>33</v>
      </c>
      <c r="B161" s="93" t="s">
        <v>229</v>
      </c>
      <c r="C161" s="78" t="s">
        <v>21</v>
      </c>
      <c r="D161" s="78" t="s">
        <v>306</v>
      </c>
      <c r="E161" s="2" t="s">
        <v>88</v>
      </c>
      <c r="F161" s="10">
        <v>382.94</v>
      </c>
      <c r="G161" s="10"/>
      <c r="H161" s="10"/>
      <c r="I161" s="10"/>
      <c r="J161" s="10"/>
    </row>
    <row r="162" spans="1:10" ht="37.35" x14ac:dyDescent="0.3">
      <c r="A162" s="86"/>
      <c r="B162" s="93"/>
      <c r="C162" s="78" t="s">
        <v>18</v>
      </c>
      <c r="D162" s="78" t="s">
        <v>372</v>
      </c>
      <c r="E162" s="2" t="s">
        <v>90</v>
      </c>
      <c r="F162" s="10">
        <v>235.56</v>
      </c>
      <c r="G162" s="10"/>
      <c r="H162" s="10"/>
      <c r="I162" s="10"/>
      <c r="J162" s="10"/>
    </row>
    <row r="163" spans="1:10" ht="124.4" x14ac:dyDescent="0.3">
      <c r="A163" s="86"/>
      <c r="B163" s="93"/>
      <c r="C163" s="118" t="s">
        <v>73</v>
      </c>
      <c r="D163" s="78" t="s">
        <v>308</v>
      </c>
      <c r="E163" s="2" t="s">
        <v>91</v>
      </c>
      <c r="F163" s="10">
        <v>232.65</v>
      </c>
      <c r="G163" s="10"/>
      <c r="H163" s="10"/>
      <c r="I163" s="10"/>
      <c r="J163" s="10"/>
    </row>
    <row r="164" spans="1:10" ht="37.35" x14ac:dyDescent="0.3">
      <c r="A164" s="86"/>
      <c r="B164" s="93"/>
      <c r="C164" s="78" t="s">
        <v>324</v>
      </c>
      <c r="D164" s="78" t="s">
        <v>274</v>
      </c>
      <c r="E164" s="2" t="s">
        <v>385</v>
      </c>
      <c r="F164" s="10">
        <v>0</v>
      </c>
      <c r="G164" s="10">
        <v>686.36</v>
      </c>
      <c r="H164" s="10"/>
      <c r="I164" s="10"/>
      <c r="J164" s="10"/>
    </row>
    <row r="165" spans="1:10" ht="37.35" x14ac:dyDescent="0.3">
      <c r="A165" s="86"/>
      <c r="B165" s="93"/>
      <c r="C165" s="78" t="s">
        <v>134</v>
      </c>
      <c r="D165" s="78" t="s">
        <v>366</v>
      </c>
      <c r="E165" s="152" t="s">
        <v>387</v>
      </c>
      <c r="F165" s="10">
        <v>0</v>
      </c>
      <c r="G165" s="10">
        <v>45.34</v>
      </c>
      <c r="H165" s="10"/>
      <c r="I165" s="10"/>
      <c r="J165" s="10"/>
    </row>
    <row r="166" spans="1:10" ht="37.35" x14ac:dyDescent="0.3">
      <c r="A166" s="86"/>
      <c r="B166" s="93"/>
      <c r="C166" s="78" t="s">
        <v>391</v>
      </c>
      <c r="D166" s="78" t="s">
        <v>274</v>
      </c>
      <c r="E166" s="2" t="s">
        <v>392</v>
      </c>
      <c r="F166" s="10">
        <v>0</v>
      </c>
      <c r="G166" s="10">
        <v>135</v>
      </c>
      <c r="H166" s="10"/>
      <c r="I166" s="10"/>
      <c r="J166" s="10"/>
    </row>
    <row r="167" spans="1:10" ht="124.4" x14ac:dyDescent="0.3">
      <c r="A167" s="86"/>
      <c r="B167" s="93"/>
      <c r="C167" s="78" t="s">
        <v>173</v>
      </c>
      <c r="D167" s="78" t="s">
        <v>308</v>
      </c>
      <c r="E167" s="2" t="s">
        <v>388</v>
      </c>
      <c r="F167" s="10"/>
      <c r="G167" s="10">
        <v>703.08</v>
      </c>
      <c r="H167" s="10"/>
      <c r="I167" s="10"/>
      <c r="J167" s="10"/>
    </row>
    <row r="168" spans="1:10" ht="62.2" x14ac:dyDescent="0.3">
      <c r="A168" s="106"/>
      <c r="B168" s="80" t="s">
        <v>230</v>
      </c>
      <c r="C168" s="78" t="s">
        <v>21</v>
      </c>
      <c r="D168" s="78" t="s">
        <v>306</v>
      </c>
      <c r="E168" s="2" t="s">
        <v>23</v>
      </c>
      <c r="F168" s="10">
        <v>1733.03</v>
      </c>
      <c r="G168" s="10"/>
      <c r="H168" s="10"/>
      <c r="I168" s="10"/>
      <c r="J168" s="10"/>
    </row>
    <row r="169" spans="1:10" ht="37.35" x14ac:dyDescent="0.3">
      <c r="A169" s="106"/>
      <c r="B169" s="84"/>
      <c r="C169" s="78" t="s">
        <v>134</v>
      </c>
      <c r="D169" s="78" t="s">
        <v>366</v>
      </c>
      <c r="E169" s="2" t="s">
        <v>252</v>
      </c>
      <c r="F169" s="3">
        <v>1428.92</v>
      </c>
      <c r="G169" s="10"/>
      <c r="H169" s="3"/>
      <c r="I169" s="10"/>
      <c r="J169" s="10"/>
    </row>
    <row r="170" spans="1:10" ht="111.95" x14ac:dyDescent="0.3">
      <c r="A170" s="106"/>
      <c r="B170" s="84"/>
      <c r="C170" s="78" t="s">
        <v>24</v>
      </c>
      <c r="D170" s="78" t="s">
        <v>306</v>
      </c>
      <c r="E170" s="2" t="s">
        <v>25</v>
      </c>
      <c r="F170" s="3">
        <v>691.45</v>
      </c>
      <c r="G170" s="10"/>
      <c r="H170" s="3"/>
      <c r="I170" s="10"/>
      <c r="J170" s="10"/>
    </row>
    <row r="171" spans="1:10" ht="37.35" x14ac:dyDescent="0.3">
      <c r="A171" s="106"/>
      <c r="B171" s="84"/>
      <c r="C171" s="78" t="s">
        <v>52</v>
      </c>
      <c r="D171" s="78" t="s">
        <v>370</v>
      </c>
      <c r="E171" s="2" t="s">
        <v>258</v>
      </c>
      <c r="F171" s="10">
        <v>1032.48</v>
      </c>
      <c r="G171" s="10"/>
      <c r="H171" s="10"/>
      <c r="I171" s="10"/>
      <c r="J171" s="10"/>
    </row>
    <row r="172" spans="1:10" ht="24.9" x14ac:dyDescent="0.3">
      <c r="A172" s="106"/>
      <c r="B172" s="84"/>
      <c r="C172" s="78" t="s">
        <v>53</v>
      </c>
      <c r="D172" s="78" t="s">
        <v>361</v>
      </c>
      <c r="E172" s="2" t="s">
        <v>29</v>
      </c>
      <c r="F172" s="10">
        <v>549.75</v>
      </c>
      <c r="G172" s="10"/>
      <c r="H172" s="10"/>
      <c r="I172" s="10"/>
      <c r="J172" s="10"/>
    </row>
    <row r="173" spans="1:10" ht="37.35" x14ac:dyDescent="0.3">
      <c r="A173" s="106"/>
      <c r="B173" s="84"/>
      <c r="C173" s="78" t="s">
        <v>393</v>
      </c>
      <c r="D173" s="78" t="s">
        <v>384</v>
      </c>
      <c r="E173" s="2" t="s">
        <v>199</v>
      </c>
      <c r="F173" s="10">
        <v>799.97</v>
      </c>
      <c r="G173" s="10"/>
      <c r="H173" s="10"/>
      <c r="I173" s="10"/>
      <c r="J173" s="10"/>
    </row>
    <row r="174" spans="1:10" ht="24.9" x14ac:dyDescent="0.3">
      <c r="A174" s="106"/>
      <c r="B174" s="84"/>
      <c r="C174" s="78" t="s">
        <v>38</v>
      </c>
      <c r="D174" s="78" t="s">
        <v>354</v>
      </c>
      <c r="E174" s="2" t="s">
        <v>102</v>
      </c>
      <c r="F174" s="3">
        <v>592</v>
      </c>
      <c r="G174" s="10"/>
      <c r="H174" s="10"/>
      <c r="I174" s="10"/>
      <c r="J174" s="10"/>
    </row>
    <row r="175" spans="1:10" ht="37.35" x14ac:dyDescent="0.3">
      <c r="A175" s="106"/>
      <c r="B175" s="84"/>
      <c r="C175" s="78" t="s">
        <v>28</v>
      </c>
      <c r="D175" s="78" t="s">
        <v>372</v>
      </c>
      <c r="E175" s="2" t="s">
        <v>29</v>
      </c>
      <c r="F175" s="10">
        <v>384</v>
      </c>
      <c r="G175" s="10"/>
      <c r="H175" s="10"/>
      <c r="I175" s="10"/>
      <c r="J175" s="10"/>
    </row>
    <row r="176" spans="1:10" ht="124.4" x14ac:dyDescent="0.3">
      <c r="A176" s="106"/>
      <c r="B176" s="84"/>
      <c r="C176" s="78" t="s">
        <v>73</v>
      </c>
      <c r="D176" s="78" t="s">
        <v>308</v>
      </c>
      <c r="E176" s="2" t="s">
        <v>74</v>
      </c>
      <c r="F176" s="10">
        <v>887.01</v>
      </c>
      <c r="G176" s="10"/>
      <c r="H176" s="10"/>
      <c r="I176" s="10"/>
      <c r="J176" s="10"/>
    </row>
    <row r="177" spans="1:10" ht="37.35" x14ac:dyDescent="0.3">
      <c r="A177" s="106"/>
      <c r="B177" s="84"/>
      <c r="C177" s="78" t="s">
        <v>37</v>
      </c>
      <c r="D177" s="78" t="s">
        <v>366</v>
      </c>
      <c r="E177" s="2" t="s">
        <v>252</v>
      </c>
      <c r="F177" s="10"/>
      <c r="G177" s="10">
        <v>1183.4100000000001</v>
      </c>
      <c r="H177" s="10"/>
      <c r="I177" s="10"/>
      <c r="J177" s="10"/>
    </row>
    <row r="178" spans="1:10" ht="37.35" x14ac:dyDescent="0.3">
      <c r="A178" s="106"/>
      <c r="B178" s="84"/>
      <c r="C178" s="78" t="s">
        <v>52</v>
      </c>
      <c r="D178" s="78" t="s">
        <v>370</v>
      </c>
      <c r="E178" s="2" t="s">
        <v>258</v>
      </c>
      <c r="F178" s="10"/>
      <c r="G178" s="10">
        <v>4204.8</v>
      </c>
      <c r="H178" s="10"/>
      <c r="I178" s="10"/>
      <c r="J178" s="10"/>
    </row>
    <row r="179" spans="1:10" ht="49.75" x14ac:dyDescent="0.3">
      <c r="A179" s="106"/>
      <c r="B179" s="84"/>
      <c r="C179" s="78" t="s">
        <v>379</v>
      </c>
      <c r="D179" s="78" t="s">
        <v>375</v>
      </c>
      <c r="E179" s="2" t="s">
        <v>364</v>
      </c>
      <c r="F179" s="10"/>
      <c r="G179" s="10">
        <v>2718.56</v>
      </c>
      <c r="H179" s="10"/>
      <c r="I179" s="10"/>
      <c r="J179" s="10"/>
    </row>
    <row r="180" spans="1:10" ht="24.9" x14ac:dyDescent="0.3">
      <c r="A180" s="106"/>
      <c r="B180" s="84"/>
      <c r="C180" s="78" t="s">
        <v>38</v>
      </c>
      <c r="D180" s="78" t="s">
        <v>354</v>
      </c>
      <c r="E180" s="2" t="s">
        <v>102</v>
      </c>
      <c r="F180" s="10"/>
      <c r="G180" s="10">
        <v>480</v>
      </c>
      <c r="H180" s="10"/>
      <c r="I180" s="10"/>
      <c r="J180" s="10"/>
    </row>
    <row r="181" spans="1:10" ht="37.35" x14ac:dyDescent="0.3">
      <c r="A181" s="106"/>
      <c r="B181" s="84"/>
      <c r="C181" s="78" t="s">
        <v>346</v>
      </c>
      <c r="D181" s="78" t="s">
        <v>274</v>
      </c>
      <c r="E181" s="2" t="s">
        <v>29</v>
      </c>
      <c r="F181" s="10"/>
      <c r="G181" s="10">
        <v>929</v>
      </c>
      <c r="H181" s="10"/>
      <c r="I181" s="10"/>
      <c r="J181" s="10"/>
    </row>
    <row r="182" spans="1:10" ht="37.35" x14ac:dyDescent="0.3">
      <c r="A182" s="106"/>
      <c r="B182" s="84"/>
      <c r="C182" s="78" t="s">
        <v>383</v>
      </c>
      <c r="D182" s="78" t="s">
        <v>384</v>
      </c>
      <c r="E182" s="2" t="s">
        <v>199</v>
      </c>
      <c r="F182" s="10"/>
      <c r="G182" s="10">
        <v>455.6</v>
      </c>
      <c r="H182" s="10"/>
      <c r="I182" s="10"/>
      <c r="J182" s="10"/>
    </row>
    <row r="183" spans="1:10" ht="37.35" x14ac:dyDescent="0.3">
      <c r="A183" s="106"/>
      <c r="B183" s="84"/>
      <c r="C183" s="78" t="s">
        <v>391</v>
      </c>
      <c r="D183" s="78" t="s">
        <v>274</v>
      </c>
      <c r="E183" s="2" t="s">
        <v>29</v>
      </c>
      <c r="F183" s="10"/>
      <c r="G183" s="10">
        <v>64.5</v>
      </c>
      <c r="H183" s="10"/>
      <c r="I183" s="10"/>
      <c r="J183" s="10"/>
    </row>
    <row r="184" spans="1:10" ht="124.4" x14ac:dyDescent="0.3">
      <c r="A184" s="106"/>
      <c r="B184" s="84"/>
      <c r="C184" s="78" t="s">
        <v>73</v>
      </c>
      <c r="D184" s="78" t="s">
        <v>308</v>
      </c>
      <c r="E184" s="2" t="s">
        <v>74</v>
      </c>
      <c r="F184" s="10"/>
      <c r="G184" s="10">
        <v>2812.32</v>
      </c>
      <c r="H184" s="10"/>
      <c r="I184" s="10"/>
      <c r="J184" s="10"/>
    </row>
    <row r="185" spans="1:10" ht="49.75" x14ac:dyDescent="0.3">
      <c r="A185" s="106"/>
      <c r="B185" s="81"/>
      <c r="C185" s="78" t="s">
        <v>322</v>
      </c>
      <c r="D185" s="78" t="s">
        <v>323</v>
      </c>
      <c r="E185" s="2" t="s">
        <v>321</v>
      </c>
      <c r="F185" s="10"/>
      <c r="G185" s="10">
        <v>30</v>
      </c>
      <c r="H185" s="10"/>
      <c r="I185" s="10"/>
      <c r="J185" s="10"/>
    </row>
    <row r="186" spans="1:10" ht="37.35" x14ac:dyDescent="0.3">
      <c r="A186" s="86">
        <v>35</v>
      </c>
      <c r="B186" s="93" t="s">
        <v>140</v>
      </c>
      <c r="C186" s="78" t="s">
        <v>134</v>
      </c>
      <c r="D186" s="78" t="s">
        <v>366</v>
      </c>
      <c r="E186" s="151" t="s">
        <v>376</v>
      </c>
      <c r="F186" s="106"/>
      <c r="G186" s="106">
        <v>1394.3310899999999</v>
      </c>
      <c r="H186" s="10"/>
      <c r="I186" s="10"/>
      <c r="J186" s="10"/>
    </row>
    <row r="187" spans="1:10" ht="37.35" x14ac:dyDescent="0.3">
      <c r="A187" s="86"/>
      <c r="B187" s="93"/>
      <c r="C187" s="78" t="s">
        <v>324</v>
      </c>
      <c r="D187" s="78" t="s">
        <v>274</v>
      </c>
      <c r="E187" s="2" t="s">
        <v>377</v>
      </c>
      <c r="F187" s="10"/>
      <c r="G187" s="10">
        <v>4286.6639999999998</v>
      </c>
      <c r="H187" s="10"/>
      <c r="I187" s="10"/>
      <c r="J187" s="10"/>
    </row>
    <row r="188" spans="1:10" ht="37.35" x14ac:dyDescent="0.3">
      <c r="A188" s="86"/>
      <c r="B188" s="93"/>
      <c r="C188" s="78" t="s">
        <v>52</v>
      </c>
      <c r="D188" s="78" t="s">
        <v>370</v>
      </c>
      <c r="E188" s="2" t="s">
        <v>378</v>
      </c>
      <c r="F188" s="10"/>
      <c r="G188" s="10">
        <v>4790.3999999999996</v>
      </c>
      <c r="H188" s="10"/>
      <c r="I188" s="10"/>
      <c r="J188" s="10"/>
    </row>
    <row r="189" spans="1:10" ht="49.75" x14ac:dyDescent="0.3">
      <c r="A189" s="86"/>
      <c r="B189" s="93"/>
      <c r="C189" s="78" t="s">
        <v>379</v>
      </c>
      <c r="D189" s="78" t="s">
        <v>375</v>
      </c>
      <c r="E189" s="2" t="s">
        <v>380</v>
      </c>
      <c r="F189" s="10">
        <v>1229.62843</v>
      </c>
      <c r="G189" s="10">
        <v>3109.12</v>
      </c>
      <c r="H189" s="10"/>
      <c r="I189" s="10"/>
      <c r="J189" s="10"/>
    </row>
    <row r="190" spans="1:10" ht="24.9" x14ac:dyDescent="0.3">
      <c r="A190" s="86"/>
      <c r="B190" s="93"/>
      <c r="C190" s="78" t="s">
        <v>38</v>
      </c>
      <c r="D190" s="78" t="s">
        <v>354</v>
      </c>
      <c r="E190" s="2" t="s">
        <v>102</v>
      </c>
      <c r="F190" s="10">
        <v>592</v>
      </c>
      <c r="G190" s="10">
        <v>400</v>
      </c>
      <c r="H190" s="10"/>
      <c r="I190" s="10"/>
      <c r="J190" s="10"/>
    </row>
    <row r="191" spans="1:10" ht="124.4" x14ac:dyDescent="0.3">
      <c r="A191" s="86"/>
      <c r="B191" s="93"/>
      <c r="C191" s="78" t="s">
        <v>73</v>
      </c>
      <c r="D191" s="78" t="s">
        <v>308</v>
      </c>
      <c r="E191" s="152" t="s">
        <v>382</v>
      </c>
      <c r="F191" s="10">
        <v>974.03</v>
      </c>
      <c r="G191" s="10">
        <v>3124.8</v>
      </c>
      <c r="H191" s="10"/>
      <c r="I191" s="10"/>
      <c r="J191" s="10"/>
    </row>
    <row r="192" spans="1:10" ht="37.35" x14ac:dyDescent="0.3">
      <c r="A192" s="86"/>
      <c r="B192" s="93"/>
      <c r="C192" s="78" t="s">
        <v>383</v>
      </c>
      <c r="D192" s="78" t="s">
        <v>384</v>
      </c>
      <c r="E192" s="2" t="s">
        <v>199</v>
      </c>
      <c r="F192" s="10">
        <v>1489.22486</v>
      </c>
      <c r="G192" s="10">
        <v>519.99300000000005</v>
      </c>
      <c r="H192" s="10"/>
      <c r="I192" s="10"/>
      <c r="J192" s="10"/>
    </row>
    <row r="193" spans="1:10" ht="37.35" x14ac:dyDescent="0.3">
      <c r="A193" s="86"/>
      <c r="B193" s="93"/>
      <c r="C193" s="78" t="s">
        <v>391</v>
      </c>
      <c r="D193" s="78" t="s">
        <v>274</v>
      </c>
      <c r="E193" s="2" t="s">
        <v>29</v>
      </c>
      <c r="F193" s="10"/>
      <c r="G193" s="10">
        <v>202.4</v>
      </c>
      <c r="H193" s="10"/>
      <c r="I193" s="10"/>
      <c r="J193" s="10"/>
    </row>
    <row r="194" spans="1:10" ht="24.9" x14ac:dyDescent="0.3">
      <c r="A194" s="86"/>
      <c r="B194" s="93"/>
      <c r="C194" s="78" t="s">
        <v>53</v>
      </c>
      <c r="D194" s="78" t="s">
        <v>361</v>
      </c>
      <c r="E194" s="2" t="s">
        <v>29</v>
      </c>
      <c r="F194" s="10">
        <v>598.74400000000003</v>
      </c>
      <c r="G194" s="10"/>
      <c r="H194" s="10"/>
      <c r="I194" s="10"/>
      <c r="J194" s="10"/>
    </row>
    <row r="195" spans="1:10" ht="62.2" x14ac:dyDescent="0.3">
      <c r="A195" s="86"/>
      <c r="B195" s="93"/>
      <c r="C195" s="78" t="s">
        <v>21</v>
      </c>
      <c r="D195" s="78" t="s">
        <v>306</v>
      </c>
      <c r="E195" s="9" t="s">
        <v>23</v>
      </c>
      <c r="F195" s="10">
        <v>2626.4989</v>
      </c>
      <c r="G195" s="10"/>
      <c r="H195" s="10"/>
      <c r="I195" s="10"/>
      <c r="J195" s="10"/>
    </row>
    <row r="196" spans="1:10" ht="37.35" x14ac:dyDescent="0.3">
      <c r="A196" s="86"/>
      <c r="B196" s="93"/>
      <c r="C196" s="78" t="s">
        <v>153</v>
      </c>
      <c r="D196" s="78"/>
      <c r="E196" s="2" t="s">
        <v>394</v>
      </c>
      <c r="F196" s="10">
        <v>730</v>
      </c>
      <c r="G196" s="10"/>
      <c r="H196" s="10"/>
      <c r="I196" s="10"/>
      <c r="J196" s="10"/>
    </row>
    <row r="197" spans="1:10" ht="37.35" x14ac:dyDescent="0.3">
      <c r="A197" s="86"/>
      <c r="B197" s="93"/>
      <c r="C197" s="78" t="s">
        <v>81</v>
      </c>
      <c r="D197" s="78" t="s">
        <v>320</v>
      </c>
      <c r="E197" s="2" t="s">
        <v>395</v>
      </c>
      <c r="F197" s="10">
        <v>19.53</v>
      </c>
      <c r="G197" s="10"/>
      <c r="H197" s="10"/>
      <c r="I197" s="10"/>
      <c r="J197" s="10"/>
    </row>
    <row r="198" spans="1:10" ht="24.9" x14ac:dyDescent="0.3">
      <c r="A198" s="86"/>
      <c r="B198" s="93"/>
      <c r="C198" s="78" t="s">
        <v>396</v>
      </c>
      <c r="D198" s="78"/>
      <c r="E198" s="2" t="s">
        <v>394</v>
      </c>
      <c r="F198" s="10">
        <v>22.43</v>
      </c>
      <c r="G198" s="10"/>
      <c r="H198" s="10"/>
      <c r="I198" s="10"/>
      <c r="J198" s="10"/>
    </row>
    <row r="199" spans="1:10" ht="111.95" x14ac:dyDescent="0.3">
      <c r="A199" s="86"/>
      <c r="B199" s="93"/>
      <c r="C199" s="78" t="s">
        <v>24</v>
      </c>
      <c r="D199" s="78" t="s">
        <v>306</v>
      </c>
      <c r="E199" s="16" t="s">
        <v>25</v>
      </c>
      <c r="F199" s="10">
        <v>780.08100000000002</v>
      </c>
      <c r="G199" s="10"/>
      <c r="H199" s="10"/>
      <c r="I199" s="10"/>
      <c r="J199" s="10"/>
    </row>
    <row r="200" spans="1:10" ht="87.05" x14ac:dyDescent="0.3">
      <c r="A200" s="86">
        <v>36</v>
      </c>
      <c r="B200" s="93" t="s">
        <v>231</v>
      </c>
      <c r="C200" s="78" t="s">
        <v>397</v>
      </c>
      <c r="D200" s="78"/>
      <c r="E200" s="2" t="s">
        <v>252</v>
      </c>
      <c r="F200" s="10">
        <v>30.94</v>
      </c>
      <c r="G200" s="10"/>
      <c r="H200" s="10"/>
      <c r="I200" s="10"/>
      <c r="J200" s="10"/>
    </row>
    <row r="201" spans="1:10" ht="62.2" x14ac:dyDescent="0.3">
      <c r="A201" s="86"/>
      <c r="B201" s="93"/>
      <c r="C201" s="78" t="s">
        <v>21</v>
      </c>
      <c r="D201" s="78" t="s">
        <v>306</v>
      </c>
      <c r="E201" s="2" t="s">
        <v>252</v>
      </c>
      <c r="F201" s="10">
        <v>26475.02</v>
      </c>
      <c r="G201" s="10"/>
      <c r="H201" s="10"/>
      <c r="I201" s="10"/>
      <c r="J201" s="10"/>
    </row>
    <row r="202" spans="1:10" ht="111.95" x14ac:dyDescent="0.3">
      <c r="A202" s="86"/>
      <c r="B202" s="93"/>
      <c r="C202" s="78" t="s">
        <v>24</v>
      </c>
      <c r="D202" s="78" t="s">
        <v>306</v>
      </c>
      <c r="E202" s="2" t="s">
        <v>25</v>
      </c>
      <c r="F202" s="10">
        <v>1087.75</v>
      </c>
      <c r="G202" s="10"/>
      <c r="H202" s="10"/>
      <c r="I202" s="10"/>
      <c r="J202" s="10"/>
    </row>
    <row r="203" spans="1:10" ht="37.35" x14ac:dyDescent="0.3">
      <c r="A203" s="86"/>
      <c r="B203" s="93"/>
      <c r="C203" s="78" t="s">
        <v>52</v>
      </c>
      <c r="D203" s="78" t="s">
        <v>370</v>
      </c>
      <c r="E203" s="2" t="s">
        <v>258</v>
      </c>
      <c r="F203" s="10">
        <v>2129.33</v>
      </c>
      <c r="G203" s="10"/>
      <c r="H203" s="10"/>
      <c r="I203" s="10"/>
      <c r="J203" s="10"/>
    </row>
    <row r="204" spans="1:10" ht="24.9" x14ac:dyDescent="0.3">
      <c r="A204" s="86"/>
      <c r="B204" s="93"/>
      <c r="C204" s="78" t="s">
        <v>53</v>
      </c>
      <c r="D204" s="78" t="s">
        <v>361</v>
      </c>
      <c r="E204" s="2" t="s">
        <v>29</v>
      </c>
      <c r="F204" s="10">
        <v>311</v>
      </c>
      <c r="G204" s="10"/>
      <c r="H204" s="10"/>
      <c r="I204" s="10"/>
      <c r="J204" s="10"/>
    </row>
    <row r="205" spans="1:10" ht="24.9" x14ac:dyDescent="0.3">
      <c r="A205" s="86"/>
      <c r="B205" s="93"/>
      <c r="C205" s="78" t="s">
        <v>38</v>
      </c>
      <c r="D205" s="78" t="s">
        <v>354</v>
      </c>
      <c r="E205" s="2" t="s">
        <v>102</v>
      </c>
      <c r="F205" s="10">
        <v>572</v>
      </c>
      <c r="G205" s="10"/>
      <c r="H205" s="10"/>
      <c r="I205" s="10"/>
      <c r="J205" s="10"/>
    </row>
    <row r="206" spans="1:10" ht="24.9" x14ac:dyDescent="0.3">
      <c r="A206" s="86"/>
      <c r="B206" s="93"/>
      <c r="C206" s="78" t="s">
        <v>33</v>
      </c>
      <c r="D206" s="78" t="s">
        <v>354</v>
      </c>
      <c r="E206" s="2" t="s">
        <v>57</v>
      </c>
      <c r="F206" s="10">
        <v>214.83</v>
      </c>
      <c r="G206" s="10"/>
      <c r="H206" s="10"/>
      <c r="I206" s="10"/>
      <c r="J206" s="10"/>
    </row>
    <row r="207" spans="1:10" ht="24.9" x14ac:dyDescent="0.3">
      <c r="A207" s="86"/>
      <c r="B207" s="93"/>
      <c r="C207" s="78" t="s">
        <v>398</v>
      </c>
      <c r="D207" s="78"/>
      <c r="E207" s="2" t="s">
        <v>252</v>
      </c>
      <c r="F207" s="10">
        <v>19.53</v>
      </c>
      <c r="G207" s="10"/>
      <c r="H207" s="10"/>
      <c r="I207" s="10"/>
      <c r="J207" s="10"/>
    </row>
    <row r="208" spans="1:10" ht="37.35" x14ac:dyDescent="0.3">
      <c r="A208" s="86"/>
      <c r="B208" s="93"/>
      <c r="C208" s="78" t="s">
        <v>324</v>
      </c>
      <c r="D208" s="78" t="s">
        <v>274</v>
      </c>
      <c r="E208" s="2" t="s">
        <v>399</v>
      </c>
      <c r="F208" s="10"/>
      <c r="G208" s="10">
        <v>50</v>
      </c>
      <c r="H208" s="10"/>
      <c r="I208" s="10"/>
      <c r="J208" s="10"/>
    </row>
    <row r="209" spans="1:10" ht="37.35" x14ac:dyDescent="0.3">
      <c r="A209" s="86"/>
      <c r="B209" s="93"/>
      <c r="C209" s="78" t="s">
        <v>52</v>
      </c>
      <c r="D209" s="78" t="s">
        <v>370</v>
      </c>
      <c r="E209" s="2" t="s">
        <v>400</v>
      </c>
      <c r="F209" s="10"/>
      <c r="G209" s="10">
        <v>8505.6</v>
      </c>
      <c r="H209" s="10"/>
      <c r="I209" s="10"/>
      <c r="J209" s="10"/>
    </row>
    <row r="210" spans="1:10" ht="49.75" x14ac:dyDescent="0.3">
      <c r="A210" s="86"/>
      <c r="B210" s="93"/>
      <c r="C210" s="78" t="s">
        <v>379</v>
      </c>
      <c r="D210" s="78" t="s">
        <v>375</v>
      </c>
      <c r="E210" s="2" t="s">
        <v>380</v>
      </c>
      <c r="F210" s="10"/>
      <c r="G210" s="10">
        <v>3925.6</v>
      </c>
      <c r="H210" s="10"/>
      <c r="I210" s="10"/>
      <c r="J210" s="10"/>
    </row>
    <row r="211" spans="1:10" ht="24.9" x14ac:dyDescent="0.3">
      <c r="A211" s="86"/>
      <c r="B211" s="93"/>
      <c r="C211" s="78" t="s">
        <v>38</v>
      </c>
      <c r="D211" s="78" t="s">
        <v>354</v>
      </c>
      <c r="E211" s="2" t="s">
        <v>401</v>
      </c>
      <c r="F211" s="10"/>
      <c r="G211" s="10">
        <v>1352.56</v>
      </c>
      <c r="H211" s="10"/>
      <c r="I211" s="10"/>
      <c r="J211" s="10"/>
    </row>
    <row r="212" spans="1:10" ht="24.9" x14ac:dyDescent="0.3">
      <c r="A212" s="86"/>
      <c r="B212" s="93"/>
      <c r="C212" s="78" t="s">
        <v>33</v>
      </c>
      <c r="D212" s="78" t="s">
        <v>354</v>
      </c>
      <c r="E212" s="2" t="s">
        <v>381</v>
      </c>
      <c r="F212" s="10"/>
      <c r="G212" s="10">
        <v>220.41</v>
      </c>
      <c r="H212" s="10"/>
      <c r="I212" s="10"/>
      <c r="J212" s="10"/>
    </row>
    <row r="213" spans="1:10" ht="37.35" x14ac:dyDescent="0.3">
      <c r="A213" s="86"/>
      <c r="B213" s="93"/>
      <c r="C213" s="78" t="s">
        <v>134</v>
      </c>
      <c r="D213" s="78" t="s">
        <v>366</v>
      </c>
      <c r="E213" s="2" t="s">
        <v>376</v>
      </c>
      <c r="F213" s="10"/>
      <c r="G213" s="10">
        <v>124.7</v>
      </c>
      <c r="H213" s="10"/>
      <c r="I213" s="10"/>
      <c r="J213" s="10"/>
    </row>
    <row r="214" spans="1:10" ht="24.9" x14ac:dyDescent="0.3">
      <c r="A214" s="86">
        <v>37</v>
      </c>
      <c r="B214" s="93" t="s">
        <v>232</v>
      </c>
      <c r="C214" s="78" t="s">
        <v>53</v>
      </c>
      <c r="D214" s="78" t="s">
        <v>361</v>
      </c>
      <c r="E214" s="2" t="s">
        <v>29</v>
      </c>
      <c r="F214" s="10">
        <v>237</v>
      </c>
      <c r="G214" s="10">
        <v>12053.52</v>
      </c>
      <c r="H214" s="10"/>
      <c r="I214" s="10"/>
      <c r="J214" s="10"/>
    </row>
    <row r="215" spans="1:10" ht="62.2" x14ac:dyDescent="0.3">
      <c r="A215" s="86"/>
      <c r="B215" s="93"/>
      <c r="C215" s="78" t="s">
        <v>21</v>
      </c>
      <c r="D215" s="78" t="s">
        <v>306</v>
      </c>
      <c r="E215" s="2" t="s">
        <v>23</v>
      </c>
      <c r="F215" s="10">
        <v>262.52999999999997</v>
      </c>
      <c r="G215" s="10">
        <v>6326.4</v>
      </c>
      <c r="H215" s="10"/>
      <c r="I215" s="10"/>
      <c r="J215" s="10"/>
    </row>
    <row r="216" spans="1:10" ht="37.35" x14ac:dyDescent="0.3">
      <c r="A216" s="86"/>
      <c r="B216" s="93"/>
      <c r="C216" s="78" t="s">
        <v>362</v>
      </c>
      <c r="D216" s="78" t="s">
        <v>363</v>
      </c>
      <c r="E216" s="2" t="s">
        <v>364</v>
      </c>
      <c r="F216" s="10"/>
      <c r="G216" s="10">
        <v>5157.28</v>
      </c>
      <c r="H216" s="10"/>
      <c r="I216" s="10"/>
      <c r="J216" s="10"/>
    </row>
    <row r="217" spans="1:10" ht="24.9" x14ac:dyDescent="0.3">
      <c r="A217" s="86"/>
      <c r="B217" s="93"/>
      <c r="C217" s="78" t="s">
        <v>38</v>
      </c>
      <c r="D217" s="78" t="s">
        <v>354</v>
      </c>
      <c r="E217" s="2" t="s">
        <v>102</v>
      </c>
      <c r="F217" s="10">
        <v>572</v>
      </c>
      <c r="G217" s="10">
        <v>736.99</v>
      </c>
      <c r="H217" s="10"/>
      <c r="I217" s="10"/>
      <c r="J217" s="10"/>
    </row>
    <row r="218" spans="1:10" ht="24.9" x14ac:dyDescent="0.3">
      <c r="A218" s="86"/>
      <c r="B218" s="93"/>
      <c r="C218" s="78" t="s">
        <v>33</v>
      </c>
      <c r="D218" s="78" t="s">
        <v>354</v>
      </c>
      <c r="E218" s="2" t="s">
        <v>57</v>
      </c>
      <c r="F218" s="10">
        <v>131.83000000000001</v>
      </c>
      <c r="G218" s="10">
        <v>122.45</v>
      </c>
      <c r="H218" s="10"/>
      <c r="I218" s="10"/>
      <c r="J218" s="10"/>
    </row>
    <row r="219" spans="1:10" ht="24.9" x14ac:dyDescent="0.3">
      <c r="A219" s="86"/>
      <c r="B219" s="93"/>
      <c r="C219" s="78" t="s">
        <v>134</v>
      </c>
      <c r="D219" s="78" t="s">
        <v>363</v>
      </c>
      <c r="E219" s="2" t="s">
        <v>367</v>
      </c>
      <c r="F219" s="10"/>
      <c r="G219" s="10">
        <v>202.72</v>
      </c>
      <c r="H219" s="10"/>
      <c r="I219" s="10"/>
      <c r="J219" s="10"/>
    </row>
    <row r="220" spans="1:10" ht="37.35" x14ac:dyDescent="0.3">
      <c r="A220" s="86"/>
      <c r="B220" s="93"/>
      <c r="C220" s="78" t="s">
        <v>183</v>
      </c>
      <c r="D220" s="78"/>
      <c r="E220" s="2" t="s">
        <v>104</v>
      </c>
      <c r="F220" s="10">
        <v>99.97</v>
      </c>
      <c r="G220" s="10"/>
      <c r="H220" s="10"/>
      <c r="I220" s="10"/>
      <c r="J220" s="10"/>
    </row>
    <row r="221" spans="1:10" ht="174.15" x14ac:dyDescent="0.3">
      <c r="A221" s="86"/>
      <c r="B221" s="93"/>
      <c r="C221" s="78" t="s">
        <v>73</v>
      </c>
      <c r="D221" s="78" t="s">
        <v>369</v>
      </c>
      <c r="E221" s="2" t="s">
        <v>74</v>
      </c>
      <c r="F221" s="10"/>
      <c r="G221" s="10">
        <v>4062.24</v>
      </c>
      <c r="H221" s="10"/>
      <c r="I221" s="10"/>
      <c r="J221" s="10"/>
    </row>
    <row r="222" spans="1:10" ht="37.35" x14ac:dyDescent="0.3">
      <c r="A222" s="86"/>
      <c r="B222" s="93"/>
      <c r="C222" s="78" t="s">
        <v>402</v>
      </c>
      <c r="D222" s="78" t="s">
        <v>363</v>
      </c>
      <c r="E222" s="2" t="s">
        <v>403</v>
      </c>
      <c r="F222" s="10"/>
      <c r="G222" s="10">
        <v>531.05999999999995</v>
      </c>
      <c r="H222" s="10"/>
      <c r="I222" s="10"/>
      <c r="J222" s="10"/>
    </row>
    <row r="223" spans="1:10" ht="24.9" x14ac:dyDescent="0.3">
      <c r="A223" s="86"/>
      <c r="B223" s="93"/>
      <c r="C223" s="78" t="s">
        <v>324</v>
      </c>
      <c r="D223" s="78" t="s">
        <v>361</v>
      </c>
      <c r="E223" s="2" t="s">
        <v>29</v>
      </c>
      <c r="F223" s="10">
        <v>200</v>
      </c>
      <c r="G223" s="10"/>
      <c r="H223" s="10"/>
      <c r="I223" s="10"/>
      <c r="J223" s="10"/>
    </row>
    <row r="224" spans="1:10" ht="111.95" x14ac:dyDescent="0.3">
      <c r="A224" s="86"/>
      <c r="B224" s="93"/>
      <c r="C224" s="78" t="s">
        <v>24</v>
      </c>
      <c r="D224" s="78" t="s">
        <v>306</v>
      </c>
      <c r="E224" s="16" t="s">
        <v>25</v>
      </c>
      <c r="F224" s="10">
        <v>904.61</v>
      </c>
      <c r="G224" s="10"/>
      <c r="H224" s="10"/>
      <c r="I224" s="10"/>
      <c r="J224" s="10"/>
    </row>
    <row r="225" spans="1:10" ht="37.35" x14ac:dyDescent="0.3">
      <c r="A225" s="86"/>
      <c r="B225" s="93"/>
      <c r="C225" s="78" t="s">
        <v>52</v>
      </c>
      <c r="D225" s="78" t="s">
        <v>370</v>
      </c>
      <c r="E225" s="16" t="s">
        <v>258</v>
      </c>
      <c r="F225" s="10">
        <v>1257.1110000000001</v>
      </c>
      <c r="G225" s="10"/>
      <c r="H225" s="10"/>
      <c r="I225" s="10"/>
      <c r="J225" s="10"/>
    </row>
    <row r="226" spans="1:10" ht="124.4" x14ac:dyDescent="0.3">
      <c r="A226" s="86"/>
      <c r="B226" s="93"/>
      <c r="C226" s="78" t="s">
        <v>73</v>
      </c>
      <c r="D226" s="78" t="s">
        <v>308</v>
      </c>
      <c r="E226" s="2" t="s">
        <v>74</v>
      </c>
      <c r="F226" s="10">
        <v>1218.5899999999999</v>
      </c>
      <c r="G226" s="10"/>
      <c r="H226" s="10"/>
      <c r="I226" s="10"/>
      <c r="J226" s="10"/>
    </row>
    <row r="227" spans="1:10" ht="37.35" x14ac:dyDescent="0.3">
      <c r="A227" s="86">
        <v>38</v>
      </c>
      <c r="B227" s="93" t="s">
        <v>155</v>
      </c>
      <c r="C227" s="78" t="s">
        <v>324</v>
      </c>
      <c r="D227" s="78" t="s">
        <v>274</v>
      </c>
      <c r="E227" s="2" t="s">
        <v>377</v>
      </c>
      <c r="F227" s="10"/>
      <c r="G227" s="10">
        <v>927.85599999999999</v>
      </c>
      <c r="H227" s="10"/>
      <c r="I227" s="10"/>
      <c r="J227" s="10"/>
    </row>
    <row r="228" spans="1:10" ht="37.35" x14ac:dyDescent="0.3">
      <c r="A228" s="86"/>
      <c r="B228" s="93"/>
      <c r="C228" s="78" t="s">
        <v>52</v>
      </c>
      <c r="D228" s="78" t="s">
        <v>370</v>
      </c>
      <c r="E228" s="2" t="s">
        <v>378</v>
      </c>
      <c r="F228" s="10">
        <v>1520.9670000000001</v>
      </c>
      <c r="G228" s="10">
        <v>6777.6</v>
      </c>
      <c r="H228" s="10"/>
      <c r="I228" s="10"/>
      <c r="J228" s="10"/>
    </row>
    <row r="229" spans="1:10" ht="49.75" x14ac:dyDescent="0.3">
      <c r="A229" s="86"/>
      <c r="B229" s="93"/>
      <c r="C229" s="78" t="s">
        <v>379</v>
      </c>
      <c r="D229" s="78" t="s">
        <v>375</v>
      </c>
      <c r="E229" s="2" t="s">
        <v>380</v>
      </c>
      <c r="F229" s="10"/>
      <c r="G229" s="10">
        <v>4916.16</v>
      </c>
      <c r="H229" s="10"/>
      <c r="I229" s="10"/>
      <c r="J229" s="10"/>
    </row>
    <row r="230" spans="1:10" ht="37.35" x14ac:dyDescent="0.3">
      <c r="A230" s="86"/>
      <c r="B230" s="93"/>
      <c r="C230" s="78" t="s">
        <v>81</v>
      </c>
      <c r="D230" s="78" t="s">
        <v>320</v>
      </c>
      <c r="E230" s="2" t="s">
        <v>395</v>
      </c>
      <c r="F230" s="10"/>
      <c r="G230" s="10">
        <v>39.06</v>
      </c>
      <c r="H230" s="10"/>
      <c r="I230" s="10"/>
      <c r="J230" s="10"/>
    </row>
    <row r="231" spans="1:10" ht="24.9" x14ac:dyDescent="0.3">
      <c r="A231" s="86"/>
      <c r="B231" s="93"/>
      <c r="C231" s="78" t="s">
        <v>33</v>
      </c>
      <c r="D231" s="78" t="s">
        <v>354</v>
      </c>
      <c r="E231" s="2" t="s">
        <v>381</v>
      </c>
      <c r="F231" s="10">
        <v>592</v>
      </c>
      <c r="G231" s="10">
        <v>171.43</v>
      </c>
      <c r="H231" s="10"/>
      <c r="I231" s="10"/>
      <c r="J231" s="10"/>
    </row>
    <row r="232" spans="1:10" ht="37.35" x14ac:dyDescent="0.3">
      <c r="A232" s="86"/>
      <c r="B232" s="93"/>
      <c r="C232" s="78" t="s">
        <v>134</v>
      </c>
      <c r="D232" s="78" t="s">
        <v>366</v>
      </c>
      <c r="E232" s="151" t="s">
        <v>376</v>
      </c>
      <c r="F232" s="10">
        <v>1505.6935599999999</v>
      </c>
      <c r="G232" s="10">
        <v>1550.6453799999999</v>
      </c>
      <c r="H232" s="10"/>
      <c r="I232" s="10"/>
      <c r="J232" s="10"/>
    </row>
    <row r="233" spans="1:10" ht="124.4" x14ac:dyDescent="0.3">
      <c r="A233" s="86"/>
      <c r="B233" s="93"/>
      <c r="C233" s="78" t="s">
        <v>73</v>
      </c>
      <c r="D233" s="78" t="s">
        <v>308</v>
      </c>
      <c r="E233" s="152" t="s">
        <v>382</v>
      </c>
      <c r="F233" s="10">
        <v>1230.94</v>
      </c>
      <c r="G233" s="10">
        <v>3827.88</v>
      </c>
      <c r="H233" s="10"/>
      <c r="I233" s="10"/>
      <c r="J233" s="10"/>
    </row>
    <row r="234" spans="1:10" ht="37.35" x14ac:dyDescent="0.3">
      <c r="A234" s="86"/>
      <c r="B234" s="93"/>
      <c r="C234" s="78" t="s">
        <v>383</v>
      </c>
      <c r="D234" s="78" t="s">
        <v>384</v>
      </c>
      <c r="E234" s="2" t="s">
        <v>199</v>
      </c>
      <c r="F234" s="10">
        <v>720</v>
      </c>
      <c r="G234" s="10">
        <v>503.65</v>
      </c>
      <c r="H234" s="10"/>
      <c r="I234" s="10"/>
      <c r="J234" s="10"/>
    </row>
    <row r="235" spans="1:10" ht="49.75" x14ac:dyDescent="0.3">
      <c r="A235" s="86"/>
      <c r="B235" s="93"/>
      <c r="C235" s="78" t="s">
        <v>322</v>
      </c>
      <c r="D235" s="78" t="s">
        <v>323</v>
      </c>
      <c r="E235" s="2" t="s">
        <v>321</v>
      </c>
      <c r="F235" s="10"/>
      <c r="G235" s="10">
        <v>30</v>
      </c>
      <c r="H235" s="10"/>
      <c r="I235" s="10"/>
      <c r="J235" s="10"/>
    </row>
    <row r="236" spans="1:10" ht="62.2" x14ac:dyDescent="0.3">
      <c r="A236" s="86"/>
      <c r="B236" s="93"/>
      <c r="C236" s="78" t="s">
        <v>21</v>
      </c>
      <c r="D236" s="78" t="s">
        <v>306</v>
      </c>
      <c r="E236" s="9" t="s">
        <v>23</v>
      </c>
      <c r="F236" s="10">
        <v>2617.9220999999998</v>
      </c>
      <c r="G236" s="10"/>
      <c r="H236" s="10"/>
      <c r="I236" s="10"/>
      <c r="J236" s="10"/>
    </row>
    <row r="237" spans="1:10" ht="24.9" x14ac:dyDescent="0.3">
      <c r="A237" s="86"/>
      <c r="B237" s="93"/>
      <c r="C237" s="78" t="s">
        <v>33</v>
      </c>
      <c r="D237" s="78" t="s">
        <v>354</v>
      </c>
      <c r="E237" s="2" t="s">
        <v>381</v>
      </c>
      <c r="F237" s="10">
        <v>214.83</v>
      </c>
      <c r="G237" s="10"/>
      <c r="H237" s="10"/>
      <c r="I237" s="10"/>
      <c r="J237" s="10"/>
    </row>
    <row r="238" spans="1:10" ht="37.35" x14ac:dyDescent="0.3">
      <c r="A238" s="86"/>
      <c r="B238" s="93"/>
      <c r="C238" s="78" t="s">
        <v>81</v>
      </c>
      <c r="D238" s="78" t="s">
        <v>320</v>
      </c>
      <c r="E238" s="2" t="s">
        <v>395</v>
      </c>
      <c r="F238" s="10">
        <v>91.14</v>
      </c>
      <c r="G238" s="10"/>
      <c r="H238" s="10"/>
      <c r="I238" s="10"/>
      <c r="J238" s="10"/>
    </row>
    <row r="239" spans="1:10" ht="37.35" x14ac:dyDescent="0.3">
      <c r="A239" s="86"/>
      <c r="B239" s="93"/>
      <c r="C239" s="78" t="s">
        <v>18</v>
      </c>
      <c r="D239" s="78" t="s">
        <v>372</v>
      </c>
      <c r="E239" s="2" t="s">
        <v>29</v>
      </c>
      <c r="F239" s="10">
        <v>540</v>
      </c>
      <c r="G239" s="10"/>
      <c r="H239" s="10"/>
      <c r="I239" s="10"/>
      <c r="J239" s="10"/>
    </row>
    <row r="240" spans="1:10" ht="111.95" x14ac:dyDescent="0.3">
      <c r="A240" s="86"/>
      <c r="B240" s="93"/>
      <c r="C240" s="78" t="s">
        <v>24</v>
      </c>
      <c r="D240" s="78" t="s">
        <v>306</v>
      </c>
      <c r="E240" s="16" t="s">
        <v>25</v>
      </c>
      <c r="F240" s="10">
        <v>991.47940000000006</v>
      </c>
      <c r="G240" s="10"/>
      <c r="H240" s="10"/>
      <c r="I240" s="10"/>
      <c r="J240" s="10"/>
    </row>
    <row r="241" spans="1:10" ht="37.35" x14ac:dyDescent="0.3">
      <c r="A241" s="106"/>
      <c r="B241" s="86" t="s">
        <v>233</v>
      </c>
      <c r="C241" s="78" t="s">
        <v>18</v>
      </c>
      <c r="D241" s="78" t="s">
        <v>372</v>
      </c>
      <c r="E241" s="2" t="s">
        <v>90</v>
      </c>
      <c r="F241" s="3">
        <v>133.21</v>
      </c>
      <c r="G241" s="10"/>
      <c r="H241" s="3"/>
      <c r="I241" s="10"/>
      <c r="J241" s="10"/>
    </row>
    <row r="242" spans="1:10" ht="74.650000000000006" x14ac:dyDescent="0.3">
      <c r="A242" s="106"/>
      <c r="B242" s="86"/>
      <c r="C242" s="78" t="s">
        <v>404</v>
      </c>
      <c r="D242" s="78"/>
      <c r="E242" s="2" t="s">
        <v>405</v>
      </c>
      <c r="F242" s="3">
        <v>174.57</v>
      </c>
      <c r="G242" s="10"/>
      <c r="H242" s="3"/>
      <c r="I242" s="10"/>
      <c r="J242" s="10"/>
    </row>
    <row r="243" spans="1:10" ht="124.4" x14ac:dyDescent="0.3">
      <c r="A243" s="106"/>
      <c r="B243" s="86"/>
      <c r="C243" s="78" t="s">
        <v>73</v>
      </c>
      <c r="D243" s="78" t="s">
        <v>308</v>
      </c>
      <c r="E243" s="2" t="s">
        <v>91</v>
      </c>
      <c r="F243" s="10">
        <v>393.7</v>
      </c>
      <c r="G243" s="10"/>
      <c r="H243" s="10"/>
      <c r="I243" s="10"/>
      <c r="J243" s="10"/>
    </row>
    <row r="244" spans="1:10" ht="37.35" x14ac:dyDescent="0.3">
      <c r="A244" s="106"/>
      <c r="B244" s="86"/>
      <c r="C244" s="78" t="s">
        <v>406</v>
      </c>
      <c r="D244" s="78"/>
      <c r="E244" s="2" t="s">
        <v>371</v>
      </c>
      <c r="F244" s="10"/>
      <c r="G244" s="10">
        <v>56.04</v>
      </c>
      <c r="H244" s="10"/>
      <c r="I244" s="10"/>
      <c r="J244" s="10"/>
    </row>
    <row r="245" spans="1:10" ht="37.35" x14ac:dyDescent="0.3">
      <c r="A245" s="106"/>
      <c r="B245" s="86"/>
      <c r="C245" s="78" t="s">
        <v>324</v>
      </c>
      <c r="D245" s="78" t="s">
        <v>274</v>
      </c>
      <c r="E245" s="2" t="s">
        <v>90</v>
      </c>
      <c r="F245" s="10"/>
      <c r="G245" s="10">
        <v>262.17</v>
      </c>
      <c r="H245" s="10"/>
      <c r="I245" s="10"/>
      <c r="J245" s="10"/>
    </row>
    <row r="246" spans="1:10" ht="37.35" x14ac:dyDescent="0.3">
      <c r="A246" s="106"/>
      <c r="B246" s="86"/>
      <c r="C246" s="78" t="s">
        <v>407</v>
      </c>
      <c r="D246" s="78" t="s">
        <v>274</v>
      </c>
      <c r="E246" s="61" t="s">
        <v>90</v>
      </c>
      <c r="F246" s="10"/>
      <c r="G246" s="10">
        <v>379</v>
      </c>
      <c r="H246" s="10"/>
      <c r="I246" s="10"/>
      <c r="J246" s="10"/>
    </row>
    <row r="247" spans="1:10" ht="49.75" x14ac:dyDescent="0.3">
      <c r="A247" s="106"/>
      <c r="B247" s="86"/>
      <c r="C247" s="78" t="s">
        <v>322</v>
      </c>
      <c r="D247" s="78" t="s">
        <v>323</v>
      </c>
      <c r="E247" s="2" t="s">
        <v>272</v>
      </c>
      <c r="F247" s="10"/>
      <c r="G247" s="10">
        <v>50</v>
      </c>
      <c r="H247" s="10"/>
      <c r="I247" s="10"/>
      <c r="J247" s="10"/>
    </row>
    <row r="248" spans="1:10" ht="124.4" x14ac:dyDescent="0.3">
      <c r="A248" s="106"/>
      <c r="B248" s="86"/>
      <c r="C248" s="78" t="s">
        <v>173</v>
      </c>
      <c r="D248" s="78" t="s">
        <v>308</v>
      </c>
      <c r="E248" s="2" t="s">
        <v>91</v>
      </c>
      <c r="F248" s="10"/>
      <c r="G248" s="10">
        <v>1249.92</v>
      </c>
      <c r="H248" s="10"/>
      <c r="I248" s="10"/>
      <c r="J248" s="10"/>
    </row>
    <row r="249" spans="1:10" ht="62.85" thickBot="1" x14ac:dyDescent="0.35">
      <c r="A249" s="153">
        <v>40</v>
      </c>
      <c r="B249" s="80" t="s">
        <v>234</v>
      </c>
      <c r="C249" s="78" t="s">
        <v>259</v>
      </c>
      <c r="D249" s="78" t="s">
        <v>408</v>
      </c>
      <c r="E249" s="2" t="s">
        <v>23</v>
      </c>
      <c r="F249" s="10"/>
      <c r="G249" s="10">
        <v>2364.5</v>
      </c>
      <c r="H249" s="10"/>
      <c r="I249" s="10"/>
      <c r="J249" s="10"/>
    </row>
    <row r="250" spans="1:10" ht="111.95" x14ac:dyDescent="0.3">
      <c r="A250" s="154"/>
      <c r="B250" s="84"/>
      <c r="C250" s="78" t="s">
        <v>24</v>
      </c>
      <c r="D250" s="122" t="s">
        <v>409</v>
      </c>
      <c r="E250" s="2" t="s">
        <v>25</v>
      </c>
      <c r="F250" s="10"/>
      <c r="G250" s="10">
        <v>846.9</v>
      </c>
      <c r="H250" s="10"/>
      <c r="I250" s="10"/>
      <c r="J250" s="10"/>
    </row>
    <row r="251" spans="1:10" ht="37.35" x14ac:dyDescent="0.3">
      <c r="A251" s="154"/>
      <c r="B251" s="84"/>
      <c r="C251" s="78" t="s">
        <v>52</v>
      </c>
      <c r="D251" s="78" t="s">
        <v>370</v>
      </c>
      <c r="E251" s="2" t="s">
        <v>258</v>
      </c>
      <c r="F251" s="10"/>
      <c r="G251" s="10">
        <v>605.6</v>
      </c>
      <c r="H251" s="10"/>
      <c r="I251" s="10"/>
      <c r="J251" s="10"/>
    </row>
    <row r="252" spans="1:10" x14ac:dyDescent="0.3">
      <c r="A252" s="154"/>
      <c r="B252" s="84"/>
      <c r="C252" s="78" t="s">
        <v>38</v>
      </c>
      <c r="D252" s="78"/>
      <c r="E252" s="2" t="s">
        <v>102</v>
      </c>
      <c r="F252" s="10"/>
      <c r="G252" s="10">
        <v>1139.7</v>
      </c>
      <c r="H252" s="10"/>
      <c r="I252" s="10"/>
      <c r="J252" s="10"/>
    </row>
    <row r="253" spans="1:10" ht="37.35" x14ac:dyDescent="0.3">
      <c r="A253" s="154"/>
      <c r="B253" s="84"/>
      <c r="C253" s="78" t="s">
        <v>28</v>
      </c>
      <c r="D253" s="78" t="s">
        <v>372</v>
      </c>
      <c r="E253" s="2" t="s">
        <v>29</v>
      </c>
      <c r="F253" s="10"/>
      <c r="G253" s="10">
        <v>290.2</v>
      </c>
      <c r="H253" s="10"/>
      <c r="I253" s="10"/>
      <c r="J253" s="10"/>
    </row>
    <row r="254" spans="1:10" ht="37.35" x14ac:dyDescent="0.3">
      <c r="A254" s="154"/>
      <c r="B254" s="84"/>
      <c r="C254" s="78" t="s">
        <v>26</v>
      </c>
      <c r="D254" s="78" t="s">
        <v>370</v>
      </c>
      <c r="E254" s="2" t="s">
        <v>258</v>
      </c>
      <c r="F254" s="10"/>
      <c r="G254" s="10">
        <v>871.59</v>
      </c>
      <c r="H254" s="10"/>
      <c r="I254" s="10"/>
      <c r="J254" s="10"/>
    </row>
    <row r="255" spans="1:10" ht="124.4" x14ac:dyDescent="0.3">
      <c r="A255" s="154"/>
      <c r="B255" s="84"/>
      <c r="C255" s="78" t="s">
        <v>73</v>
      </c>
      <c r="D255" s="78" t="s">
        <v>308</v>
      </c>
      <c r="E255" s="2" t="s">
        <v>410</v>
      </c>
      <c r="F255" s="10"/>
      <c r="G255" s="10">
        <v>1249.92</v>
      </c>
      <c r="H255" s="10"/>
      <c r="I255" s="10"/>
      <c r="J255" s="10"/>
    </row>
    <row r="256" spans="1:10" ht="37.35" x14ac:dyDescent="0.3">
      <c r="A256" s="154"/>
      <c r="B256" s="84"/>
      <c r="C256" s="78" t="s">
        <v>324</v>
      </c>
      <c r="D256" s="78" t="s">
        <v>274</v>
      </c>
      <c r="E256" s="2" t="s">
        <v>377</v>
      </c>
      <c r="F256" s="10"/>
      <c r="G256" s="10">
        <v>50</v>
      </c>
      <c r="H256" s="10"/>
      <c r="I256" s="10"/>
      <c r="J256" s="10"/>
    </row>
    <row r="257" spans="1:10" ht="37.35" x14ac:dyDescent="0.3">
      <c r="A257" s="154"/>
      <c r="B257" s="84"/>
      <c r="C257" s="78" t="s">
        <v>52</v>
      </c>
      <c r="D257" s="78" t="s">
        <v>370</v>
      </c>
      <c r="E257" s="2" t="s">
        <v>378</v>
      </c>
      <c r="F257" s="10"/>
      <c r="G257" s="10">
        <v>5855.04</v>
      </c>
      <c r="H257" s="10"/>
      <c r="I257" s="10"/>
      <c r="J257" s="10"/>
    </row>
    <row r="258" spans="1:10" ht="49.75" x14ac:dyDescent="0.3">
      <c r="A258" s="154"/>
      <c r="B258" s="84"/>
      <c r="C258" s="78" t="s">
        <v>379</v>
      </c>
      <c r="D258" s="78" t="s">
        <v>375</v>
      </c>
      <c r="E258" s="2" t="s">
        <v>380</v>
      </c>
      <c r="F258" s="10">
        <v>1477.0485000000001</v>
      </c>
      <c r="G258" s="10">
        <v>3452.48</v>
      </c>
      <c r="H258" s="10"/>
      <c r="I258" s="10"/>
      <c r="J258" s="10"/>
    </row>
    <row r="259" spans="1:10" ht="37.35" x14ac:dyDescent="0.3">
      <c r="A259" s="154"/>
      <c r="B259" s="84"/>
      <c r="C259" s="78" t="s">
        <v>81</v>
      </c>
      <c r="D259" s="78" t="s">
        <v>320</v>
      </c>
      <c r="E259" s="2" t="s">
        <v>395</v>
      </c>
      <c r="F259" s="10"/>
      <c r="G259" s="10">
        <v>52.08</v>
      </c>
      <c r="H259" s="10"/>
      <c r="I259" s="10"/>
      <c r="J259" s="10"/>
    </row>
    <row r="260" spans="1:10" ht="27" customHeight="1" x14ac:dyDescent="0.3">
      <c r="A260" s="154"/>
      <c r="B260" s="84"/>
      <c r="C260" s="78" t="s">
        <v>38</v>
      </c>
      <c r="D260" s="78" t="s">
        <v>354</v>
      </c>
      <c r="E260" s="2" t="s">
        <v>401</v>
      </c>
      <c r="F260" s="10">
        <v>1139.6697300000001</v>
      </c>
      <c r="G260" s="10">
        <v>736.99</v>
      </c>
      <c r="H260" s="10"/>
      <c r="I260" s="10"/>
      <c r="J260" s="10"/>
    </row>
    <row r="261" spans="1:10" ht="24.9" x14ac:dyDescent="0.3">
      <c r="A261" s="154"/>
      <c r="B261" s="84"/>
      <c r="C261" s="78" t="s">
        <v>33</v>
      </c>
      <c r="D261" s="78" t="s">
        <v>354</v>
      </c>
      <c r="E261" s="151" t="s">
        <v>381</v>
      </c>
      <c r="F261" s="10"/>
      <c r="G261" s="10">
        <v>48.98</v>
      </c>
      <c r="H261" s="10"/>
      <c r="I261" s="10"/>
      <c r="J261" s="10"/>
    </row>
    <row r="262" spans="1:10" ht="37.35" x14ac:dyDescent="0.3">
      <c r="A262" s="154"/>
      <c r="B262" s="84"/>
      <c r="C262" s="78" t="s">
        <v>134</v>
      </c>
      <c r="D262" s="78" t="s">
        <v>366</v>
      </c>
      <c r="E262" s="151" t="s">
        <v>376</v>
      </c>
      <c r="F262" s="10"/>
      <c r="G262" s="10">
        <v>156.96</v>
      </c>
      <c r="H262" s="10"/>
      <c r="I262" s="10"/>
      <c r="J262" s="10"/>
    </row>
    <row r="263" spans="1:10" ht="124.4" x14ac:dyDescent="0.3">
      <c r="A263" s="154"/>
      <c r="B263" s="84"/>
      <c r="C263" s="78" t="s">
        <v>73</v>
      </c>
      <c r="D263" s="78" t="s">
        <v>308</v>
      </c>
      <c r="E263" s="152" t="s">
        <v>382</v>
      </c>
      <c r="F263" s="10">
        <v>1249.92</v>
      </c>
      <c r="G263" s="10">
        <v>3749.76</v>
      </c>
      <c r="H263" s="10"/>
      <c r="I263" s="10"/>
      <c r="J263" s="10"/>
    </row>
    <row r="264" spans="1:10" ht="62.2" x14ac:dyDescent="0.3">
      <c r="A264" s="154"/>
      <c r="B264" s="84"/>
      <c r="C264" s="150" t="s">
        <v>21</v>
      </c>
      <c r="D264" s="78" t="s">
        <v>306</v>
      </c>
      <c r="E264" s="9" t="s">
        <v>23</v>
      </c>
      <c r="F264" s="134">
        <v>2785.4989</v>
      </c>
      <c r="G264" s="134"/>
      <c r="H264" s="134"/>
      <c r="I264" s="134"/>
      <c r="J264" s="155"/>
    </row>
    <row r="265" spans="1:10" ht="37.35" x14ac:dyDescent="0.3">
      <c r="A265" s="154"/>
      <c r="B265" s="84"/>
      <c r="C265" s="150" t="s">
        <v>18</v>
      </c>
      <c r="D265" s="78" t="s">
        <v>372</v>
      </c>
      <c r="E265" s="2" t="s">
        <v>29</v>
      </c>
      <c r="F265" s="134">
        <v>290.20600000000002</v>
      </c>
      <c r="G265" s="134"/>
      <c r="H265" s="134"/>
      <c r="I265" s="134"/>
      <c r="J265" s="155"/>
    </row>
    <row r="266" spans="1:10" ht="112.6" thickBot="1" x14ac:dyDescent="0.35">
      <c r="A266" s="154"/>
      <c r="B266" s="84"/>
      <c r="C266" s="150" t="s">
        <v>24</v>
      </c>
      <c r="D266" s="78" t="s">
        <v>306</v>
      </c>
      <c r="E266" s="16" t="s">
        <v>25</v>
      </c>
      <c r="F266" s="134">
        <v>846.93359999999996</v>
      </c>
      <c r="G266" s="134"/>
      <c r="H266" s="134"/>
      <c r="I266" s="134"/>
      <c r="J266" s="155"/>
    </row>
    <row r="267" spans="1:10" ht="111.95" x14ac:dyDescent="0.3">
      <c r="A267" s="124">
        <v>41</v>
      </c>
      <c r="B267" s="156" t="s">
        <v>235</v>
      </c>
      <c r="C267" s="122" t="s">
        <v>51</v>
      </c>
      <c r="D267" s="122" t="s">
        <v>409</v>
      </c>
      <c r="E267" s="157" t="s">
        <v>25</v>
      </c>
      <c r="F267" s="158">
        <v>335.57001000000002</v>
      </c>
      <c r="G267" s="158">
        <v>48.601179999999999</v>
      </c>
      <c r="H267" s="127"/>
      <c r="I267" s="127"/>
      <c r="J267" s="129"/>
    </row>
    <row r="268" spans="1:10" ht="24.9" x14ac:dyDescent="0.3">
      <c r="A268" s="130"/>
      <c r="B268" s="93"/>
      <c r="C268" s="78" t="s">
        <v>52</v>
      </c>
      <c r="D268" s="78" t="s">
        <v>411</v>
      </c>
      <c r="E268" s="9" t="s">
        <v>258</v>
      </c>
      <c r="F268" s="10">
        <v>344.26098999999999</v>
      </c>
      <c r="G268" s="10">
        <v>24.39996</v>
      </c>
      <c r="H268" s="10"/>
      <c r="I268" s="10"/>
      <c r="J268" s="131"/>
    </row>
    <row r="269" spans="1:10" ht="24.9" x14ac:dyDescent="0.3">
      <c r="A269" s="130"/>
      <c r="B269" s="93"/>
      <c r="C269" s="78" t="s">
        <v>52</v>
      </c>
      <c r="D269" s="78" t="s">
        <v>411</v>
      </c>
      <c r="E269" s="9" t="s">
        <v>258</v>
      </c>
      <c r="F269" s="10"/>
      <c r="G269" s="3">
        <v>1390.9952000000001</v>
      </c>
      <c r="H269" s="10"/>
      <c r="I269" s="10"/>
      <c r="J269" s="131"/>
    </row>
    <row r="270" spans="1:10" ht="37.35" x14ac:dyDescent="0.3">
      <c r="A270" s="130"/>
      <c r="B270" s="93"/>
      <c r="C270" s="78" t="s">
        <v>412</v>
      </c>
      <c r="D270" s="78" t="s">
        <v>413</v>
      </c>
      <c r="E270" s="9" t="s">
        <v>364</v>
      </c>
      <c r="F270" s="10"/>
      <c r="G270" s="10">
        <v>1386.72</v>
      </c>
      <c r="H270" s="10"/>
      <c r="I270" s="10"/>
      <c r="J270" s="131"/>
    </row>
    <row r="271" spans="1:10" ht="24.9" x14ac:dyDescent="0.3">
      <c r="A271" s="130"/>
      <c r="B271" s="93"/>
      <c r="C271" s="78" t="s">
        <v>52</v>
      </c>
      <c r="D271" s="78" t="s">
        <v>411</v>
      </c>
      <c r="E271" s="9" t="s">
        <v>258</v>
      </c>
      <c r="F271" s="3">
        <v>41.983060000000002</v>
      </c>
      <c r="G271" s="10">
        <v>2.9756</v>
      </c>
      <c r="H271" s="10"/>
      <c r="I271" s="10"/>
      <c r="J271" s="131"/>
    </row>
    <row r="272" spans="1:10" ht="24.9" x14ac:dyDescent="0.3">
      <c r="A272" s="130"/>
      <c r="B272" s="93"/>
      <c r="C272" s="78" t="s">
        <v>334</v>
      </c>
      <c r="D272" s="78" t="s">
        <v>414</v>
      </c>
      <c r="E272" s="9" t="s">
        <v>29</v>
      </c>
      <c r="F272" s="10"/>
      <c r="G272" s="10">
        <v>719.84500000000003</v>
      </c>
      <c r="H272" s="10"/>
      <c r="I272" s="10"/>
      <c r="J272" s="131"/>
    </row>
    <row r="273" spans="1:10" ht="24.9" x14ac:dyDescent="0.3">
      <c r="A273" s="130"/>
      <c r="B273" s="93"/>
      <c r="C273" s="78" t="s">
        <v>52</v>
      </c>
      <c r="D273" s="78" t="s">
        <v>411</v>
      </c>
      <c r="E273" s="9" t="s">
        <v>258</v>
      </c>
      <c r="F273" s="10"/>
      <c r="G273" s="10">
        <v>494.63679999999999</v>
      </c>
      <c r="H273" s="10"/>
      <c r="I273" s="10"/>
      <c r="J273" s="131"/>
    </row>
    <row r="274" spans="1:10" ht="37.35" x14ac:dyDescent="0.3">
      <c r="A274" s="130"/>
      <c r="B274" s="93"/>
      <c r="C274" s="78" t="s">
        <v>412</v>
      </c>
      <c r="D274" s="78" t="s">
        <v>413</v>
      </c>
      <c r="E274" s="9" t="s">
        <v>364</v>
      </c>
      <c r="F274" s="10"/>
      <c r="G274" s="10">
        <v>154.08000000000001</v>
      </c>
      <c r="H274" s="10"/>
      <c r="I274" s="10"/>
      <c r="J274" s="131"/>
    </row>
    <row r="275" spans="1:10" ht="37.35" x14ac:dyDescent="0.3">
      <c r="A275" s="130"/>
      <c r="B275" s="93"/>
      <c r="C275" s="78" t="s">
        <v>33</v>
      </c>
      <c r="D275" s="78" t="s">
        <v>415</v>
      </c>
      <c r="E275" s="9" t="s">
        <v>57</v>
      </c>
      <c r="F275" s="10"/>
      <c r="G275" s="10">
        <v>48.98</v>
      </c>
      <c r="H275" s="10"/>
      <c r="I275" s="10"/>
      <c r="J275" s="131"/>
    </row>
    <row r="276" spans="1:10" ht="124.4" x14ac:dyDescent="0.3">
      <c r="A276" s="130"/>
      <c r="B276" s="93"/>
      <c r="C276" s="78" t="s">
        <v>73</v>
      </c>
      <c r="D276" s="78" t="s">
        <v>416</v>
      </c>
      <c r="E276" s="9" t="s">
        <v>74</v>
      </c>
      <c r="F276" s="10"/>
      <c r="G276" s="10">
        <v>1718.64</v>
      </c>
      <c r="H276" s="10"/>
      <c r="I276" s="10"/>
      <c r="J276" s="131"/>
    </row>
    <row r="277" spans="1:10" ht="37.35" x14ac:dyDescent="0.3">
      <c r="A277" s="130"/>
      <c r="B277" s="93"/>
      <c r="C277" s="78" t="s">
        <v>417</v>
      </c>
      <c r="D277" s="78" t="s">
        <v>418</v>
      </c>
      <c r="E277" s="9" t="s">
        <v>199</v>
      </c>
      <c r="F277" s="10"/>
      <c r="G277" s="3">
        <v>555.5</v>
      </c>
      <c r="H277" s="10"/>
      <c r="I277" s="10"/>
      <c r="J277" s="131"/>
    </row>
    <row r="278" spans="1:10" ht="24.9" x14ac:dyDescent="0.3">
      <c r="A278" s="130"/>
      <c r="B278" s="93"/>
      <c r="C278" s="78" t="s">
        <v>52</v>
      </c>
      <c r="D278" s="78" t="s">
        <v>411</v>
      </c>
      <c r="E278" s="9" t="s">
        <v>258</v>
      </c>
      <c r="F278" s="10">
        <v>453.41694000000001</v>
      </c>
      <c r="G278" s="10">
        <v>32.13653</v>
      </c>
      <c r="H278" s="10"/>
      <c r="I278" s="10"/>
      <c r="J278" s="131"/>
    </row>
    <row r="279" spans="1:10" ht="24.9" x14ac:dyDescent="0.3">
      <c r="A279" s="130"/>
      <c r="B279" s="93"/>
      <c r="C279" s="78" t="s">
        <v>52</v>
      </c>
      <c r="D279" s="78" t="s">
        <v>411</v>
      </c>
      <c r="E279" s="9" t="s">
        <v>258</v>
      </c>
      <c r="F279" s="10"/>
      <c r="G279" s="10">
        <v>2213.5680000000002</v>
      </c>
      <c r="H279" s="10"/>
      <c r="I279" s="10"/>
      <c r="J279" s="131"/>
    </row>
    <row r="280" spans="1:10" ht="62.2" x14ac:dyDescent="0.3">
      <c r="A280" s="130"/>
      <c r="B280" s="93"/>
      <c r="C280" s="78" t="s">
        <v>21</v>
      </c>
      <c r="D280" s="78" t="s">
        <v>408</v>
      </c>
      <c r="E280" s="9" t="s">
        <v>23</v>
      </c>
      <c r="F280" s="10">
        <v>1066.4673399999999</v>
      </c>
      <c r="G280" s="10"/>
      <c r="H280" s="10"/>
      <c r="I280" s="10"/>
      <c r="J280" s="131"/>
    </row>
    <row r="281" spans="1:10" ht="24.9" x14ac:dyDescent="0.3">
      <c r="A281" s="130"/>
      <c r="B281" s="93"/>
      <c r="C281" s="78" t="s">
        <v>18</v>
      </c>
      <c r="D281" s="78" t="s">
        <v>414</v>
      </c>
      <c r="E281" s="9" t="s">
        <v>29</v>
      </c>
      <c r="F281" s="10">
        <v>338.79899999999998</v>
      </c>
      <c r="G281" s="10"/>
      <c r="H281" s="10"/>
      <c r="I281" s="10"/>
      <c r="J281" s="131"/>
    </row>
    <row r="282" spans="1:10" ht="129.6" customHeight="1" thickBot="1" x14ac:dyDescent="0.35">
      <c r="A282" s="139"/>
      <c r="B282" s="159"/>
      <c r="C282" s="141" t="s">
        <v>73</v>
      </c>
      <c r="D282" s="141" t="s">
        <v>416</v>
      </c>
      <c r="E282" s="142" t="s">
        <v>74</v>
      </c>
      <c r="F282" s="143">
        <v>533.62624000000005</v>
      </c>
      <c r="G282" s="143"/>
      <c r="H282" s="143"/>
      <c r="I282" s="143"/>
      <c r="J282" s="145"/>
    </row>
    <row r="283" spans="1:10" s="101" customFormat="1" ht="11.8" x14ac:dyDescent="0.3">
      <c r="A283" s="97"/>
      <c r="B283" s="98" t="s">
        <v>1</v>
      </c>
      <c r="C283" s="99" t="s">
        <v>0</v>
      </c>
      <c r="D283" s="99" t="s">
        <v>0</v>
      </c>
      <c r="E283" s="99"/>
      <c r="F283" s="100">
        <f>F284+F285</f>
        <v>520068.12393000012</v>
      </c>
      <c r="G283" s="100">
        <f t="shared" ref="G283:J283" si="4">G284+G285</f>
        <v>183549.90243000007</v>
      </c>
      <c r="H283" s="100">
        <f t="shared" si="4"/>
        <v>0</v>
      </c>
      <c r="I283" s="100">
        <f t="shared" si="4"/>
        <v>0</v>
      </c>
      <c r="J283" s="100">
        <f t="shared" si="4"/>
        <v>0</v>
      </c>
    </row>
    <row r="284" spans="1:10" s="102" customFormat="1" ht="11.8" x14ac:dyDescent="0.3">
      <c r="A284" s="97"/>
      <c r="B284" s="98">
        <v>612</v>
      </c>
      <c r="C284" s="99" t="s">
        <v>0</v>
      </c>
      <c r="D284" s="99" t="s">
        <v>0</v>
      </c>
      <c r="E284" s="99"/>
      <c r="F284" s="100">
        <f>F103+F104+F105+F106+F107+F108+F109+F110+F111+F112+F113+F114+F115+F116+F117+F118+F119+F120+F121+F122+F123+F150+F151+F152+F153+F154+F155+F156+F157+F158+F159+F160+F161+F162+F163+F164+F165+F166+F167+F241+F242+F243+F244+F245+F246+F247+F248</f>
        <v>13002.184949999999</v>
      </c>
      <c r="G284" s="100">
        <f t="shared" ref="G284:J284" si="5">G103+G104+G105+G106+G107+G108+G109+G110+G111+G112+G113+G114+G115+G116+G117+G118+G119+G120+G121+G122+G123+G150+G151+G152+G153+G154+G155+G156+G157+G158+G159+G160+G161+G162+G163+G164+G165+G166+G167+G241+G242+G243+G244+G245+G246+G247+G248</f>
        <v>20276.6999</v>
      </c>
      <c r="H284" s="100">
        <f t="shared" si="5"/>
        <v>0</v>
      </c>
      <c r="I284" s="100">
        <f t="shared" si="5"/>
        <v>0</v>
      </c>
      <c r="J284" s="100">
        <f t="shared" si="5"/>
        <v>0</v>
      </c>
    </row>
    <row r="285" spans="1:10" s="102" customFormat="1" ht="11.8" x14ac:dyDescent="0.3">
      <c r="A285" s="97"/>
      <c r="B285" s="98">
        <v>622</v>
      </c>
      <c r="C285" s="99" t="s">
        <v>0</v>
      </c>
      <c r="D285" s="99" t="s">
        <v>0</v>
      </c>
      <c r="E285" s="99" t="s">
        <v>0</v>
      </c>
      <c r="F285" s="100">
        <f>F91+F92+F93+F94+F95+F96+F97+F98+F99+F100+F101+F102+F124+F125+F126+F127+F128+F129+F130+F131+F132+F133+F134+F135+F136+F137+F138+F139+F140+F141+F142+F143+F144+F145+F146+F147+F148+F149+F168+F169+F170+F171+F172+F173+F174+F175+F176+F177+F178+F179+F180+F181+F182+F183+F184+F185+F186+F187+F188+F189+F190+F191+F192+F193+F194+F195+F196+F197+F198+F199+F200+F201+F202+F203+F204+F205+F206+F207+F208+F209+F210+F211+F212+F213+F214+F215+F216+F217+F218+F219+F220+F221+F222+F223+F224+F225+F226+F227+F228+F229+F230+F231+F232+F233+F234+F235+F236+F237+F238+F239+F240+F249+F250+F251+F252+F253+F254+F255+F256+F257+F258+F259+F260+F261+F262+F263+F264+F265+F266+F267+F268+F269+F270+F271+F272+F273+F274+F275+F276+F277+F278+F279+F280+F281+F282</f>
        <v>507065.93898000009</v>
      </c>
      <c r="G285" s="100">
        <f t="shared" ref="G285:J285" si="6">G91+G92+G93+G94+G95+G96+G97+G98+G99+G100+G101+G102+G124+G125+G126+G127+G128+G129+G130+G131+G132+G133+G134+G135+G136+G137+G138+G139+G140+G141+G142+G143+G144+G145+G146+G147+G148+G149+G168+G169+G170+G171+G172+G173+G174+G175+G176+G177+G178+G179+G180+G181+G182+G183+G184+G185+G186+G187+G188+G189+G190+G191+G192+G193+G194+G195+G196+G197+G198+G199+G200+G201+G202+G203+G204+G205+G206+G207+G208+G209+G210+G211+G212+G213+G214+G215+G216+G217+G218+G219+G220+G221+G222+G223+G224+G225+G226+G227+G228+G229+G230+G231+G232+G233+G234+G235+G236+G237+G238+G239+G240+G249+G250+G251+G252+G253+G254+G255+G256+G257+G258+G259+G260+G261+G262+G263+G264+G265+G266+G267+G268+G269+G270+G271+G272+G273+G274+G275+G276+G277+G278+G279+G280+G281+G282</f>
        <v>163273.20253000007</v>
      </c>
      <c r="H285" s="100">
        <f t="shared" si="6"/>
        <v>0</v>
      </c>
      <c r="I285" s="100">
        <f t="shared" si="6"/>
        <v>0</v>
      </c>
      <c r="J285" s="100">
        <f t="shared" si="6"/>
        <v>0</v>
      </c>
    </row>
    <row r="286" spans="1:10" x14ac:dyDescent="0.3">
      <c r="A286" s="86">
        <v>42</v>
      </c>
      <c r="B286" s="160" t="s">
        <v>236</v>
      </c>
      <c r="C286" s="78"/>
      <c r="D286" s="78"/>
      <c r="E286" s="2" t="s">
        <v>95</v>
      </c>
      <c r="F286" s="10"/>
      <c r="G286" s="10"/>
      <c r="H286" s="10"/>
      <c r="I286" s="10"/>
      <c r="J286" s="10"/>
    </row>
    <row r="287" spans="1:10" x14ac:dyDescent="0.3">
      <c r="A287" s="86"/>
      <c r="B287" s="161"/>
      <c r="C287" s="78"/>
      <c r="D287" s="78"/>
      <c r="E287" s="2" t="s">
        <v>193</v>
      </c>
      <c r="F287" s="10"/>
      <c r="G287" s="10"/>
      <c r="H287" s="10"/>
      <c r="I287" s="10"/>
      <c r="J287" s="10"/>
    </row>
    <row r="288" spans="1:10" ht="24.9" x14ac:dyDescent="0.3">
      <c r="A288" s="73"/>
      <c r="B288" s="163"/>
      <c r="C288" s="78" t="s">
        <v>324</v>
      </c>
      <c r="D288" s="78"/>
      <c r="E288" s="2" t="s">
        <v>107</v>
      </c>
      <c r="F288" s="10"/>
      <c r="G288" s="10"/>
      <c r="H288" s="10"/>
      <c r="I288" s="10"/>
      <c r="J288" s="10"/>
    </row>
    <row r="289" spans="1:11" x14ac:dyDescent="0.3">
      <c r="A289" s="73"/>
      <c r="B289" s="163"/>
      <c r="C289" s="78" t="s">
        <v>419</v>
      </c>
      <c r="D289" s="78"/>
      <c r="E289" s="2"/>
      <c r="F289" s="10"/>
      <c r="G289" s="10">
        <v>3.04</v>
      </c>
      <c r="H289" s="10"/>
      <c r="I289" s="10"/>
      <c r="J289" s="10"/>
    </row>
    <row r="290" spans="1:11" ht="24.9" x14ac:dyDescent="0.3">
      <c r="A290" s="73"/>
      <c r="B290" s="163"/>
      <c r="C290" s="78" t="s">
        <v>38</v>
      </c>
      <c r="D290" s="78" t="s">
        <v>354</v>
      </c>
      <c r="E290" s="2" t="s">
        <v>253</v>
      </c>
      <c r="F290" s="10"/>
      <c r="G290" s="10">
        <v>24.51</v>
      </c>
      <c r="H290" s="10"/>
      <c r="I290" s="10"/>
      <c r="J290" s="10"/>
    </row>
    <row r="291" spans="1:11" ht="37.35" x14ac:dyDescent="0.3">
      <c r="A291" s="73"/>
      <c r="B291" s="163"/>
      <c r="C291" s="78" t="s">
        <v>108</v>
      </c>
      <c r="D291" s="78"/>
      <c r="E291" s="2" t="s">
        <v>420</v>
      </c>
      <c r="F291" s="10"/>
      <c r="G291" s="10">
        <v>995.7</v>
      </c>
      <c r="H291" s="10"/>
      <c r="I291" s="10"/>
      <c r="J291" s="10"/>
    </row>
    <row r="292" spans="1:11" ht="30.8" customHeight="1" x14ac:dyDescent="0.3">
      <c r="A292" s="73"/>
      <c r="B292" s="164"/>
      <c r="C292" s="78" t="s">
        <v>324</v>
      </c>
      <c r="D292" s="78" t="s">
        <v>421</v>
      </c>
      <c r="E292" s="2" t="s">
        <v>422</v>
      </c>
      <c r="F292" s="10">
        <v>40.6</v>
      </c>
      <c r="G292" s="10"/>
      <c r="H292" s="10"/>
      <c r="I292" s="10"/>
      <c r="J292" s="10"/>
    </row>
    <row r="293" spans="1:11" ht="49.75" x14ac:dyDescent="0.3">
      <c r="A293" s="86">
        <v>43</v>
      </c>
      <c r="B293" s="94" t="s">
        <v>237</v>
      </c>
      <c r="C293" s="106" t="s">
        <v>322</v>
      </c>
      <c r="D293" s="78" t="s">
        <v>323</v>
      </c>
      <c r="E293" s="2" t="s">
        <v>423</v>
      </c>
      <c r="F293" s="10"/>
      <c r="G293" s="10">
        <v>1470</v>
      </c>
      <c r="H293" s="10"/>
      <c r="I293" s="10"/>
      <c r="J293" s="10"/>
    </row>
    <row r="294" spans="1:11" ht="37.35" x14ac:dyDescent="0.3">
      <c r="A294" s="86"/>
      <c r="B294" s="94"/>
      <c r="C294" s="78" t="s">
        <v>81</v>
      </c>
      <c r="D294" s="78" t="s">
        <v>320</v>
      </c>
      <c r="E294" s="2" t="s">
        <v>422</v>
      </c>
      <c r="F294" s="10"/>
      <c r="G294" s="10">
        <v>30</v>
      </c>
      <c r="H294" s="10"/>
      <c r="I294" s="10"/>
      <c r="J294" s="10"/>
    </row>
    <row r="295" spans="1:11" x14ac:dyDescent="0.3">
      <c r="A295" s="86"/>
      <c r="B295" s="94"/>
      <c r="C295" s="78" t="s">
        <v>110</v>
      </c>
      <c r="D295" s="78"/>
      <c r="E295" s="2" t="s">
        <v>424</v>
      </c>
      <c r="F295" s="10">
        <v>65.099999999999994</v>
      </c>
      <c r="G295" s="10"/>
      <c r="H295" s="10"/>
      <c r="I295" s="10"/>
      <c r="J295" s="10"/>
    </row>
    <row r="296" spans="1:11" x14ac:dyDescent="0.3">
      <c r="A296" s="86">
        <v>44</v>
      </c>
      <c r="B296" s="94" t="s">
        <v>238</v>
      </c>
      <c r="C296" s="78"/>
      <c r="D296" s="78"/>
      <c r="E296" s="2" t="s">
        <v>272</v>
      </c>
      <c r="F296" s="10">
        <v>190</v>
      </c>
      <c r="G296" s="10"/>
      <c r="H296" s="10"/>
      <c r="I296" s="10"/>
      <c r="J296" s="10"/>
    </row>
    <row r="297" spans="1:11" x14ac:dyDescent="0.3">
      <c r="A297" s="86"/>
      <c r="B297" s="94"/>
      <c r="C297" s="78" t="s">
        <v>110</v>
      </c>
      <c r="D297" s="78"/>
      <c r="E297" s="2" t="s">
        <v>272</v>
      </c>
      <c r="F297" s="10"/>
      <c r="G297" s="10"/>
      <c r="H297" s="10"/>
      <c r="I297" s="10"/>
      <c r="J297" s="10"/>
    </row>
    <row r="298" spans="1:11" ht="24.9" x14ac:dyDescent="0.3">
      <c r="A298" s="86"/>
      <c r="B298" s="94"/>
      <c r="C298" s="78" t="s">
        <v>110</v>
      </c>
      <c r="D298" s="78"/>
      <c r="E298" s="2" t="s">
        <v>425</v>
      </c>
      <c r="F298" s="10"/>
      <c r="G298" s="10"/>
      <c r="H298" s="10"/>
      <c r="I298" s="10"/>
      <c r="J298" s="10"/>
    </row>
    <row r="299" spans="1:11" s="102" customFormat="1" ht="11.8" x14ac:dyDescent="0.3">
      <c r="A299" s="97"/>
      <c r="B299" s="98" t="s">
        <v>1</v>
      </c>
      <c r="C299" s="99" t="s">
        <v>0</v>
      </c>
      <c r="D299" s="99" t="s">
        <v>0</v>
      </c>
      <c r="E299" s="99"/>
      <c r="F299" s="100">
        <f>F300+F301</f>
        <v>295.7</v>
      </c>
      <c r="G299" s="100">
        <f t="shared" ref="G299:J299" si="7">G300+G301</f>
        <v>1470</v>
      </c>
      <c r="H299" s="100">
        <f t="shared" si="7"/>
        <v>0</v>
      </c>
      <c r="I299" s="100">
        <f t="shared" si="7"/>
        <v>0</v>
      </c>
      <c r="J299" s="100">
        <f t="shared" si="7"/>
        <v>0</v>
      </c>
    </row>
    <row r="300" spans="1:11" s="102" customFormat="1" ht="11.8" x14ac:dyDescent="0.3">
      <c r="A300" s="97"/>
      <c r="B300" s="98">
        <v>612</v>
      </c>
      <c r="C300" s="99" t="s">
        <v>0</v>
      </c>
      <c r="D300" s="99" t="s">
        <v>0</v>
      </c>
      <c r="E300" s="99" t="s">
        <v>0</v>
      </c>
      <c r="F300" s="100">
        <f>F286+F287+F293+F295+F296+F298+F297+F292</f>
        <v>295.7</v>
      </c>
      <c r="G300" s="100">
        <f t="shared" ref="G300:J300" si="8">G286+G287+G293+G295+G296+G298+G297+G292</f>
        <v>1470</v>
      </c>
      <c r="H300" s="100">
        <f t="shared" si="8"/>
        <v>0</v>
      </c>
      <c r="I300" s="100">
        <f t="shared" si="8"/>
        <v>0</v>
      </c>
      <c r="J300" s="100">
        <f t="shared" si="8"/>
        <v>0</v>
      </c>
      <c r="K300" s="148"/>
    </row>
    <row r="301" spans="1:11" s="102" customFormat="1" ht="11.8" x14ac:dyDescent="0.3">
      <c r="A301" s="97"/>
      <c r="B301" s="98">
        <v>622</v>
      </c>
      <c r="C301" s="99" t="s">
        <v>0</v>
      </c>
      <c r="D301" s="99" t="s">
        <v>0</v>
      </c>
      <c r="E301" s="99" t="s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</row>
    <row r="302" spans="1:11" s="102" customFormat="1" ht="11.8" x14ac:dyDescent="0.3">
      <c r="A302" s="97"/>
      <c r="B302" s="98" t="s">
        <v>1</v>
      </c>
      <c r="C302" s="99" t="s">
        <v>0</v>
      </c>
      <c r="D302" s="99" t="s">
        <v>0</v>
      </c>
      <c r="E302" s="99" t="s">
        <v>0</v>
      </c>
      <c r="F302" s="100">
        <f>F303+F304</f>
        <v>523334.88393000007</v>
      </c>
      <c r="G302" s="100">
        <f>G303+G304</f>
        <v>235386.31443000009</v>
      </c>
      <c r="H302" s="100">
        <f t="shared" ref="H302:J302" si="9">H303+H304</f>
        <v>0</v>
      </c>
      <c r="I302" s="100">
        <f t="shared" si="9"/>
        <v>0</v>
      </c>
      <c r="J302" s="100">
        <f t="shared" si="9"/>
        <v>0</v>
      </c>
    </row>
    <row r="303" spans="1:11" s="102" customFormat="1" ht="11.8" x14ac:dyDescent="0.3">
      <c r="A303" s="97"/>
      <c r="B303" s="98">
        <v>612</v>
      </c>
      <c r="C303" s="99" t="s">
        <v>0</v>
      </c>
      <c r="D303" s="99" t="s">
        <v>0</v>
      </c>
      <c r="E303" s="99" t="s">
        <v>0</v>
      </c>
      <c r="F303" s="100">
        <f>F87+F284+F300</f>
        <v>16268.944949999999</v>
      </c>
      <c r="G303" s="100">
        <f>G87+G284+G300</f>
        <v>72113.111900000004</v>
      </c>
      <c r="H303" s="100">
        <f t="shared" ref="H303:J304" si="10">H86+H284+H300</f>
        <v>0</v>
      </c>
      <c r="I303" s="100">
        <f t="shared" si="10"/>
        <v>0</v>
      </c>
      <c r="J303" s="100">
        <f t="shared" si="10"/>
        <v>0</v>
      </c>
    </row>
    <row r="304" spans="1:11" s="102" customFormat="1" ht="11.8" x14ac:dyDescent="0.3">
      <c r="A304" s="97"/>
      <c r="B304" s="98">
        <v>622</v>
      </c>
      <c r="C304" s="99" t="s">
        <v>0</v>
      </c>
      <c r="D304" s="99" t="s">
        <v>0</v>
      </c>
      <c r="E304" s="99" t="s">
        <v>0</v>
      </c>
      <c r="F304" s="100">
        <f>F88+F285+F301</f>
        <v>507065.93898000009</v>
      </c>
      <c r="G304" s="100">
        <f>G88+G285+G301</f>
        <v>163273.20253000007</v>
      </c>
      <c r="H304" s="100">
        <f t="shared" si="10"/>
        <v>0</v>
      </c>
      <c r="I304" s="100">
        <f t="shared" si="10"/>
        <v>0</v>
      </c>
      <c r="J304" s="100">
        <f t="shared" si="10"/>
        <v>0</v>
      </c>
    </row>
    <row r="306" spans="9:10" x14ac:dyDescent="0.3">
      <c r="I306" s="108"/>
      <c r="J306" s="108"/>
    </row>
    <row r="307" spans="9:10" x14ac:dyDescent="0.3">
      <c r="I307" s="108"/>
      <c r="J307" s="108"/>
    </row>
  </sheetData>
  <mergeCells count="79">
    <mergeCell ref="I2:J2"/>
    <mergeCell ref="P2:Q2"/>
    <mergeCell ref="I3:J3"/>
    <mergeCell ref="I4:J4"/>
    <mergeCell ref="P4:Q4"/>
    <mergeCell ref="A26:A28"/>
    <mergeCell ref="B26:B28"/>
    <mergeCell ref="A45:A46"/>
    <mergeCell ref="B45:B46"/>
    <mergeCell ref="P5:Q5"/>
    <mergeCell ref="I13:J13"/>
    <mergeCell ref="P13:Q13"/>
    <mergeCell ref="I14:J14"/>
    <mergeCell ref="I15:J15"/>
    <mergeCell ref="P15:Q15"/>
    <mergeCell ref="P16:Q16"/>
    <mergeCell ref="A48:A52"/>
    <mergeCell ref="B48:B52"/>
    <mergeCell ref="A30:A33"/>
    <mergeCell ref="B30:B33"/>
    <mergeCell ref="A34:A35"/>
    <mergeCell ref="B34:B35"/>
    <mergeCell ref="A36:A40"/>
    <mergeCell ref="B36:B40"/>
    <mergeCell ref="A41:A44"/>
    <mergeCell ref="B41:B44"/>
    <mergeCell ref="A71:A73"/>
    <mergeCell ref="B71:B73"/>
    <mergeCell ref="A66:A68"/>
    <mergeCell ref="B66:B68"/>
    <mergeCell ref="A54:A57"/>
    <mergeCell ref="B54:B57"/>
    <mergeCell ref="A58:A61"/>
    <mergeCell ref="B58:B61"/>
    <mergeCell ref="A64:A65"/>
    <mergeCell ref="B64:B65"/>
    <mergeCell ref="A117:A123"/>
    <mergeCell ref="A85:A87"/>
    <mergeCell ref="B117:B123"/>
    <mergeCell ref="A74:A77"/>
    <mergeCell ref="B74:B77"/>
    <mergeCell ref="A78:A79"/>
    <mergeCell ref="B78:B79"/>
    <mergeCell ref="A80:A81"/>
    <mergeCell ref="B80:B81"/>
    <mergeCell ref="B161:B167"/>
    <mergeCell ref="B168:B185"/>
    <mergeCell ref="B88:B102"/>
    <mergeCell ref="B103:B109"/>
    <mergeCell ref="B110:B116"/>
    <mergeCell ref="A124:A137"/>
    <mergeCell ref="B124:B137"/>
    <mergeCell ref="A138:A149"/>
    <mergeCell ref="B138:B149"/>
    <mergeCell ref="B241:B248"/>
    <mergeCell ref="A227:A240"/>
    <mergeCell ref="B227:B240"/>
    <mergeCell ref="A186:A199"/>
    <mergeCell ref="B186:B199"/>
    <mergeCell ref="A200:A213"/>
    <mergeCell ref="B200:B213"/>
    <mergeCell ref="A214:A226"/>
    <mergeCell ref="B214:B226"/>
    <mergeCell ref="A150:A160"/>
    <mergeCell ref="B150:B160"/>
    <mergeCell ref="A161:A167"/>
    <mergeCell ref="A249:A266"/>
    <mergeCell ref="B249:B266"/>
    <mergeCell ref="A267:A282"/>
    <mergeCell ref="B267:B282"/>
    <mergeCell ref="A296:A298"/>
    <mergeCell ref="B296:B298"/>
    <mergeCell ref="A299:A301"/>
    <mergeCell ref="A302:A304"/>
    <mergeCell ref="A283:A285"/>
    <mergeCell ref="A286:A287"/>
    <mergeCell ref="B286:B292"/>
    <mergeCell ref="A293:A295"/>
    <mergeCell ref="B293:B295"/>
  </mergeCells>
  <conditionalFormatting sqref="E26:E84">
    <cfRule type="containsText" dxfId="1" priority="2" operator="containsText" text="612">
      <formula>NOT(ISERROR(SEARCH("612",E26)))</formula>
    </cfRule>
  </conditionalFormatting>
  <conditionalFormatting sqref="E91:E282">
    <cfRule type="containsText" dxfId="0" priority="1" operator="containsText" text="612">
      <formula>NOT(ISERROR(SEARCH("612",E91)))</formula>
    </cfRule>
  </conditionalFormatting>
  <pageMargins left="0.25" right="0.25" top="0.75" bottom="0.75" header="0.3" footer="0.3"/>
  <pageSetup paperSize="8" scale="60" fitToHeight="0" orientation="landscape" r:id="rId1"/>
  <ignoredErrors>
    <ignoredError sqref="E105:E1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31" sqref="F31"/>
    </sheetView>
  </sheetViews>
  <sheetFormatPr defaultRowHeight="15.05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</vt:lpstr>
      <vt:lpstr>форма (2)</vt:lpstr>
      <vt:lpstr>форма (3)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ShatohinaLA</dc:creator>
  <dc:description>exif_MSED_302ff326889c4a75cbf9be1ff2eab8a63a3b5a0ed5a8a8323b7fcee658cd6fd8</dc:description>
  <cp:lastModifiedBy>BAD</cp:lastModifiedBy>
  <cp:lastPrinted>2021-10-29T16:40:23Z</cp:lastPrinted>
  <dcterms:created xsi:type="dcterms:W3CDTF">2017-11-07T07:48:21Z</dcterms:created>
  <dcterms:modified xsi:type="dcterms:W3CDTF">2021-10-29T16:40:26Z</dcterms:modified>
</cp:coreProperties>
</file>